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lbaneparmentier/Downloads/"/>
    </mc:Choice>
  </mc:AlternateContent>
  <xr:revisionPtr revIDLastSave="0" documentId="13_ncr:1_{4411EAF2-2878-9F47-95A1-C9A086CB8089}" xr6:coauthVersionLast="45" xr6:coauthVersionMax="45" xr10:uidLastSave="{00000000-0000-0000-0000-000000000000}"/>
  <bookViews>
    <workbookView xWindow="0" yWindow="460" windowWidth="28800" windowHeight="15940" xr2:uid="{00000000-000D-0000-FFFF-FFFF00000000}"/>
  </bookViews>
  <sheets>
    <sheet name="BULLETIN DE PAIE" sheetId="1" r:id="rId1"/>
  </sheets>
  <definedNames>
    <definedName name="_xlnm.Print_Area" localSheetId="0">'BULLETIN DE PAIE'!$B$2:$J$49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" i="1" l="1"/>
  <c r="F13" i="1"/>
  <c r="G13" i="1"/>
  <c r="F14" i="1"/>
  <c r="G14" i="1"/>
  <c r="G15" i="1"/>
  <c r="E21" i="1"/>
  <c r="H28" i="1"/>
  <c r="J28" i="1"/>
  <c r="E25" i="1"/>
  <c r="G25" i="1"/>
  <c r="H37" i="1"/>
  <c r="J37" i="1"/>
  <c r="E23" i="1"/>
  <c r="G23" i="1"/>
  <c r="H32" i="1"/>
  <c r="J32" i="1"/>
  <c r="H33" i="1"/>
  <c r="J33" i="1"/>
  <c r="E22" i="1"/>
  <c r="G22" i="1"/>
  <c r="H27" i="1"/>
  <c r="J27" i="1"/>
  <c r="H29" i="1"/>
  <c r="J29" i="1"/>
  <c r="H30" i="1"/>
  <c r="J30" i="1"/>
  <c r="E35" i="1"/>
  <c r="H35" i="1"/>
  <c r="J35" i="1"/>
  <c r="H25" i="1"/>
  <c r="J25" i="1"/>
  <c r="E36" i="1"/>
  <c r="E40" i="1"/>
  <c r="G21" i="1"/>
  <c r="E27" i="1"/>
  <c r="G27" i="1"/>
  <c r="G36" i="1"/>
  <c r="H36" i="1"/>
  <c r="J36" i="1"/>
  <c r="E39" i="1"/>
  <c r="H39" i="1"/>
  <c r="J39" i="1"/>
  <c r="G35" i="1"/>
  <c r="H40" i="1"/>
  <c r="J40" i="1"/>
  <c r="G40" i="1"/>
  <c r="G39" i="1"/>
  <c r="G41" i="1"/>
  <c r="J45" i="1"/>
  <c r="J41" i="1"/>
  <c r="J47" i="1"/>
  <c r="N33" i="1"/>
</calcChain>
</file>

<file path=xl/sharedStrings.xml><?xml version="1.0" encoding="utf-8"?>
<sst xmlns="http://schemas.openxmlformats.org/spreadsheetml/2006/main" count="60" uniqueCount="55">
  <si>
    <t>Salaire de base</t>
  </si>
  <si>
    <t>SALAIRE BRUT</t>
  </si>
  <si>
    <t>PART SALARIALE</t>
  </si>
  <si>
    <t>COTISATIONS</t>
  </si>
  <si>
    <t>PART PATRONALE</t>
  </si>
  <si>
    <t>Assurance maladie</t>
  </si>
  <si>
    <t>ASSEDIC</t>
  </si>
  <si>
    <t>Caisse de retraite (non cadre)</t>
  </si>
  <si>
    <t>Net à payer</t>
  </si>
  <si>
    <t>Sécurité sociale</t>
  </si>
  <si>
    <t>TOTAL des cotisations</t>
  </si>
  <si>
    <t>HS à 25%</t>
  </si>
  <si>
    <t>HS à 50%</t>
  </si>
  <si>
    <t>Plafond SS :</t>
  </si>
  <si>
    <t>Base</t>
  </si>
  <si>
    <t>Taux</t>
  </si>
  <si>
    <t>Montant</t>
  </si>
  <si>
    <t>CP et Ville :</t>
  </si>
  <si>
    <t>Csg déductible</t>
  </si>
  <si>
    <t>Assurance vieillesse</t>
  </si>
  <si>
    <t>Accidents du travail</t>
  </si>
  <si>
    <t>Allocation familiales</t>
  </si>
  <si>
    <t>Aide au logement</t>
  </si>
  <si>
    <t>Assurance chômage tranche A</t>
  </si>
  <si>
    <t>Assurance chômage tranche AGS (FNGS)</t>
  </si>
  <si>
    <t>Retraite complémentaire et AGFF tranche 1</t>
  </si>
  <si>
    <t>Retraite complémentaire et AGFF tranche 2</t>
  </si>
  <si>
    <t>A CONSERVER SANS LIMITATION DE DUREE</t>
  </si>
  <si>
    <t>AL déplafonée</t>
  </si>
  <si>
    <t>AL plafonnée</t>
  </si>
  <si>
    <t>Salaire net imposable</t>
  </si>
  <si>
    <t>AV déplafonée</t>
  </si>
  <si>
    <t>AV plafonnée</t>
  </si>
  <si>
    <t>CSG non déductible</t>
  </si>
  <si>
    <t>CRDS non déductible</t>
  </si>
  <si>
    <t>Assurance chômage tranche B</t>
  </si>
  <si>
    <t>Payé par virement bancaire le :</t>
  </si>
  <si>
    <t>BULLETIN DE PAIE</t>
  </si>
  <si>
    <r>
      <rPr>
        <b/>
        <sz val="10"/>
        <rFont val="Calibri"/>
        <family val="2"/>
        <scheme val="minor"/>
      </rPr>
      <t>Mode d'emploi</t>
    </r>
    <r>
      <rPr>
        <sz val="10"/>
        <rFont val="Calibri"/>
        <family val="2"/>
        <scheme val="minor"/>
      </rPr>
      <t xml:space="preserve">
Remplir les coordonnées de l'employeur et de l'employé
Le salaire horaire et éventuellement le nombre d'heure
Eventuellement les heures supplémentaires (HS)
Vérifier au préalable les taux CSG CRDS …
Imprimer sans toucher à la mise en page et enregistrer pour chaque mois et chaque salarié</t>
    </r>
  </si>
  <si>
    <t>EMPLOYEUR :</t>
  </si>
  <si>
    <t>SALARIE :</t>
  </si>
  <si>
    <t>Période :</t>
  </si>
  <si>
    <t>Nom :</t>
  </si>
  <si>
    <t>Nom et Prénom :</t>
  </si>
  <si>
    <t>Début :</t>
  </si>
  <si>
    <t>Adresse :</t>
  </si>
  <si>
    <t>Fin :</t>
  </si>
  <si>
    <t>Début contrat :</t>
  </si>
  <si>
    <t>Numéro APE :</t>
  </si>
  <si>
    <t>Numéro SS :</t>
  </si>
  <si>
    <t>Date d'ancienneté :</t>
  </si>
  <si>
    <t>Numéro SIRET :</t>
  </si>
  <si>
    <t>Classification :</t>
  </si>
  <si>
    <t>Convention collective :</t>
  </si>
  <si>
    <t>Catégorie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</si>
</sst>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_-* #,##0.00\ &quot;F&quot;_-;\-* #,##0.00\ &quot;F&quot;_-;_-* &quot;-&quot;??\ &quot;F&quot;_-;_-@_-"/>
  </numFmts>
  <fonts count="20">
    <font>
      <sz val="10"/>
      <name val="Arial"/>
    </font>
    <font>
      <sz val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4"/>
      <color theme="0"/>
      <name val="Calibri"/>
      <family val="2"/>
      <scheme val="minor"/>
    </font>
    <font>
      <u/>
      <sz val="14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36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9"/>
      <color indexed="5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</cellStyleXfs>
  <cellXfs count="137">
    <xf numFmtId="0" fontId="0" fillId="0" borderId="0" xfId="0"/>
    <xf numFmtId="0" fontId="4" fillId="0" borderId="0" xfId="0" applyFont="1" applyFill="1"/>
    <xf numFmtId="0" fontId="4" fillId="0" borderId="0" xfId="0" applyFont="1" applyFill="1" applyBorder="1"/>
    <xf numFmtId="0" fontId="5" fillId="0" borderId="0" xfId="1" applyFont="1" applyFill="1"/>
    <xf numFmtId="0" fontId="6" fillId="0" borderId="0" xfId="0" applyFont="1"/>
    <xf numFmtId="0" fontId="9" fillId="5" borderId="16" xfId="0" applyFont="1" applyFill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6" fillId="0" borderId="0" xfId="0" applyFont="1" applyAlignment="1"/>
    <xf numFmtId="0" fontId="10" fillId="0" borderId="10" xfId="0" applyFont="1" applyBorder="1" applyAlignment="1">
      <alignment horizontal="left"/>
    </xf>
    <xf numFmtId="0" fontId="6" fillId="2" borderId="10" xfId="0" applyFont="1" applyFill="1" applyBorder="1"/>
    <xf numFmtId="0" fontId="6" fillId="2" borderId="0" xfId="0" applyFont="1" applyFill="1" applyBorder="1"/>
    <xf numFmtId="0" fontId="6" fillId="2" borderId="4" xfId="0" applyFont="1" applyFill="1" applyBorder="1"/>
    <xf numFmtId="0" fontId="6" fillId="6" borderId="13" xfId="0" applyFont="1" applyFill="1" applyBorder="1"/>
    <xf numFmtId="0" fontId="6" fillId="6" borderId="14" xfId="0" applyFont="1" applyFill="1" applyBorder="1"/>
    <xf numFmtId="0" fontId="6" fillId="6" borderId="14" xfId="0" applyFont="1" applyFill="1" applyBorder="1" applyAlignment="1">
      <alignment horizontal="center"/>
    </xf>
    <xf numFmtId="0" fontId="6" fillId="6" borderId="15" xfId="0" applyFont="1" applyFill="1" applyBorder="1" applyAlignment="1">
      <alignment horizontal="center"/>
    </xf>
    <xf numFmtId="0" fontId="6" fillId="6" borderId="10" xfId="0" applyFont="1" applyFill="1" applyBorder="1" applyAlignment="1"/>
    <xf numFmtId="0" fontId="6" fillId="6" borderId="0" xfId="0" applyFont="1" applyFill="1" applyBorder="1" applyAlignment="1"/>
    <xf numFmtId="0" fontId="6" fillId="6" borderId="17" xfId="0" applyFont="1" applyFill="1" applyBorder="1" applyAlignment="1"/>
    <xf numFmtId="0" fontId="6" fillId="3" borderId="1" xfId="0" applyFont="1" applyFill="1" applyBorder="1"/>
    <xf numFmtId="164" fontId="6" fillId="3" borderId="1" xfId="0" applyNumberFormat="1" applyFont="1" applyFill="1" applyBorder="1"/>
    <xf numFmtId="0" fontId="6" fillId="6" borderId="0" xfId="0" applyFont="1" applyFill="1" applyBorder="1"/>
    <xf numFmtId="164" fontId="6" fillId="6" borderId="4" xfId="0" applyNumberFormat="1" applyFont="1" applyFill="1" applyBorder="1"/>
    <xf numFmtId="0" fontId="6" fillId="6" borderId="4" xfId="0" applyFont="1" applyFill="1" applyBorder="1"/>
    <xf numFmtId="0" fontId="9" fillId="6" borderId="10" xfId="0" applyFont="1" applyFill="1" applyBorder="1" applyAlignment="1"/>
    <xf numFmtId="0" fontId="9" fillId="6" borderId="0" xfId="0" applyFont="1" applyFill="1" applyBorder="1" applyAlignment="1"/>
    <xf numFmtId="0" fontId="9" fillId="6" borderId="17" xfId="0" applyFont="1" applyFill="1" applyBorder="1" applyAlignment="1"/>
    <xf numFmtId="164" fontId="9" fillId="0" borderId="1" xfId="0" applyNumberFormat="1" applyFont="1" applyBorder="1"/>
    <xf numFmtId="0" fontId="11" fillId="6" borderId="0" xfId="0" applyFont="1" applyFill="1" applyBorder="1"/>
    <xf numFmtId="164" fontId="12" fillId="6" borderId="0" xfId="0" applyNumberFormat="1" applyFont="1" applyFill="1" applyBorder="1"/>
    <xf numFmtId="0" fontId="11" fillId="6" borderId="4" xfId="0" applyFont="1" applyFill="1" applyBorder="1"/>
    <xf numFmtId="0" fontId="8" fillId="6" borderId="12" xfId="0" applyFont="1" applyFill="1" applyBorder="1" applyAlignment="1">
      <alignment horizontal="left"/>
    </xf>
    <xf numFmtId="0" fontId="8" fillId="6" borderId="11" xfId="0" applyFont="1" applyFill="1" applyBorder="1" applyAlignment="1">
      <alignment horizontal="left"/>
    </xf>
    <xf numFmtId="164" fontId="6" fillId="6" borderId="11" xfId="0" applyNumberFormat="1" applyFont="1" applyFill="1" applyBorder="1"/>
    <xf numFmtId="0" fontId="6" fillId="6" borderId="11" xfId="0" applyFont="1" applyFill="1" applyBorder="1"/>
    <xf numFmtId="0" fontId="6" fillId="6" borderId="9" xfId="0" applyFont="1" applyFill="1" applyBorder="1"/>
    <xf numFmtId="0" fontId="6" fillId="2" borderId="1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164" fontId="6" fillId="2" borderId="11" xfId="0" applyNumberFormat="1" applyFont="1" applyFill="1" applyBorder="1"/>
    <xf numFmtId="0" fontId="6" fillId="0" borderId="1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164" fontId="6" fillId="0" borderId="11" xfId="0" applyNumberFormat="1" applyFont="1" applyFill="1" applyBorder="1"/>
    <xf numFmtId="0" fontId="6" fillId="0" borderId="0" xfId="0" applyFont="1" applyFill="1" applyBorder="1"/>
    <xf numFmtId="0" fontId="6" fillId="0" borderId="4" xfId="0" applyFont="1" applyFill="1" applyBorder="1"/>
    <xf numFmtId="0" fontId="8" fillId="0" borderId="7" xfId="0" applyFont="1" applyBorder="1" applyAlignment="1"/>
    <xf numFmtId="0" fontId="8" fillId="0" borderId="7" xfId="0" applyFont="1" applyBorder="1"/>
    <xf numFmtId="0" fontId="8" fillId="0" borderId="8" xfId="0" applyFont="1" applyBorder="1"/>
    <xf numFmtId="0" fontId="8" fillId="0" borderId="8" xfId="0" applyFont="1" applyFill="1" applyBorder="1"/>
    <xf numFmtId="0" fontId="8" fillId="0" borderId="9" xfId="0" applyFont="1" applyBorder="1"/>
    <xf numFmtId="164" fontId="6" fillId="0" borderId="6" xfId="0" applyNumberFormat="1" applyFont="1" applyFill="1" applyBorder="1" applyAlignment="1"/>
    <xf numFmtId="10" fontId="6" fillId="0" borderId="6" xfId="0" applyNumberFormat="1" applyFont="1" applyBorder="1"/>
    <xf numFmtId="164" fontId="6" fillId="6" borderId="0" xfId="0" applyNumberFormat="1" applyFont="1" applyFill="1" applyBorder="1"/>
    <xf numFmtId="164" fontId="6" fillId="0" borderId="6" xfId="0" applyNumberFormat="1" applyFont="1" applyBorder="1"/>
    <xf numFmtId="164" fontId="6" fillId="0" borderId="2" xfId="0" applyNumberFormat="1" applyFont="1" applyFill="1" applyBorder="1" applyAlignment="1"/>
    <xf numFmtId="10" fontId="6" fillId="0" borderId="2" xfId="0" applyNumberFormat="1" applyFont="1" applyBorder="1"/>
    <xf numFmtId="164" fontId="6" fillId="0" borderId="2" xfId="0" applyNumberFormat="1" applyFont="1" applyBorder="1"/>
    <xf numFmtId="164" fontId="6" fillId="0" borderId="0" xfId="0" applyNumberFormat="1" applyFont="1"/>
    <xf numFmtId="0" fontId="6" fillId="0" borderId="2" xfId="0" applyFont="1" applyBorder="1"/>
    <xf numFmtId="164" fontId="6" fillId="0" borderId="5" xfId="0" applyNumberFormat="1" applyFont="1" applyBorder="1"/>
    <xf numFmtId="10" fontId="6" fillId="0" borderId="5" xfId="0" applyNumberFormat="1" applyFont="1" applyBorder="1"/>
    <xf numFmtId="0" fontId="6" fillId="4" borderId="0" xfId="0" applyFont="1" applyFill="1" applyBorder="1"/>
    <xf numFmtId="164" fontId="9" fillId="4" borderId="5" xfId="0" applyNumberFormat="1" applyFont="1" applyFill="1" applyBorder="1"/>
    <xf numFmtId="164" fontId="9" fillId="4" borderId="7" xfId="0" applyNumberFormat="1" applyFont="1" applyFill="1" applyBorder="1"/>
    <xf numFmtId="0" fontId="6" fillId="0" borderId="0" xfId="0" applyFont="1" applyBorder="1"/>
    <xf numFmtId="0" fontId="6" fillId="0" borderId="4" xfId="0" applyFont="1" applyBorder="1"/>
    <xf numFmtId="0" fontId="6" fillId="2" borderId="3" xfId="0" applyFont="1" applyFill="1" applyBorder="1"/>
    <xf numFmtId="0" fontId="6" fillId="2" borderId="8" xfId="0" applyFont="1" applyFill="1" applyBorder="1"/>
    <xf numFmtId="0" fontId="13" fillId="0" borderId="1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4" borderId="16" xfId="0" applyFont="1" applyFill="1" applyBorder="1" applyAlignment="1">
      <alignment horizontal="left"/>
    </xf>
    <xf numFmtId="0" fontId="6" fillId="4" borderId="3" xfId="0" applyFont="1" applyFill="1" applyBorder="1"/>
    <xf numFmtId="164" fontId="14" fillId="4" borderId="8" xfId="0" applyNumberFormat="1" applyFont="1" applyFill="1" applyBorder="1"/>
    <xf numFmtId="164" fontId="14" fillId="0" borderId="4" xfId="0" applyNumberFormat="1" applyFont="1" applyFill="1" applyBorder="1"/>
    <xf numFmtId="0" fontId="15" fillId="0" borderId="10" xfId="0" applyFont="1" applyFill="1" applyBorder="1" applyAlignment="1">
      <alignment horizontal="left"/>
    </xf>
    <xf numFmtId="0" fontId="9" fillId="4" borderId="0" xfId="0" applyFont="1" applyFill="1" applyBorder="1" applyAlignment="1">
      <alignment horizontal="left"/>
    </xf>
    <xf numFmtId="0" fontId="11" fillId="4" borderId="0" xfId="0" applyFont="1" applyFill="1" applyBorder="1"/>
    <xf numFmtId="164" fontId="9" fillId="4" borderId="4" xfId="0" applyNumberFormat="1" applyFont="1" applyFill="1" applyBorder="1"/>
    <xf numFmtId="164" fontId="14" fillId="0" borderId="0" xfId="0" applyNumberFormat="1" applyFont="1" applyFill="1" applyBorder="1"/>
    <xf numFmtId="0" fontId="9" fillId="5" borderId="8" xfId="0" applyFont="1" applyFill="1" applyBorder="1"/>
    <xf numFmtId="14" fontId="11" fillId="0" borderId="4" xfId="0" applyNumberFormat="1" applyFont="1" applyBorder="1"/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1" fontId="11" fillId="0" borderId="0" xfId="0" applyNumberFormat="1" applyFont="1" applyAlignment="1">
      <alignment horizontal="center"/>
    </xf>
    <xf numFmtId="14" fontId="19" fillId="0" borderId="4" xfId="0" applyNumberFormat="1" applyFont="1" applyBorder="1"/>
    <xf numFmtId="0" fontId="11" fillId="0" borderId="9" xfId="0" applyFont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left"/>
    </xf>
    <xf numFmtId="0" fontId="9" fillId="5" borderId="3" xfId="0" applyFont="1" applyFill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9" fillId="5" borderId="8" xfId="0" applyFont="1" applyFill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8" fillId="0" borderId="0" xfId="0" applyFont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0" xfId="0" applyFont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0" fontId="17" fillId="0" borderId="0" xfId="3" applyFont="1" applyAlignment="1">
      <alignment horizontal="center"/>
    </xf>
    <xf numFmtId="0" fontId="6" fillId="6" borderId="10" xfId="0" applyFont="1" applyFill="1" applyBorder="1" applyAlignment="1">
      <alignment horizontal="left"/>
    </xf>
    <xf numFmtId="0" fontId="6" fillId="6" borderId="0" xfId="0" applyFont="1" applyFill="1" applyBorder="1" applyAlignment="1">
      <alignment horizontal="left"/>
    </xf>
    <xf numFmtId="0" fontId="16" fillId="4" borderId="16" xfId="0" applyFont="1" applyFill="1" applyBorder="1" applyAlignment="1">
      <alignment horizontal="center"/>
    </xf>
    <xf numFmtId="0" fontId="16" fillId="4" borderId="3" xfId="0" applyFont="1" applyFill="1" applyBorder="1" applyAlignment="1">
      <alignment horizontal="center"/>
    </xf>
    <xf numFmtId="0" fontId="16" fillId="4" borderId="8" xfId="0" applyFont="1" applyFill="1" applyBorder="1" applyAlignment="1">
      <alignment horizontal="center"/>
    </xf>
    <xf numFmtId="0" fontId="10" fillId="0" borderId="12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6" borderId="13" xfId="0" applyFont="1" applyFill="1" applyBorder="1" applyAlignment="1">
      <alignment horizontal="center" vertical="center"/>
    </xf>
    <xf numFmtId="0" fontId="9" fillId="6" borderId="14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8" fillId="6" borderId="16" xfId="0" applyFont="1" applyFill="1" applyBorder="1" applyAlignment="1">
      <alignment horizontal="center"/>
    </xf>
    <xf numFmtId="0" fontId="8" fillId="6" borderId="11" xfId="0" applyFont="1" applyFill="1" applyBorder="1" applyAlignment="1">
      <alignment horizontal="center"/>
    </xf>
    <xf numFmtId="0" fontId="8" fillId="6" borderId="8" xfId="0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0" fontId="6" fillId="6" borderId="13" xfId="0" applyFont="1" applyFill="1" applyBorder="1" applyAlignment="1">
      <alignment horizontal="left"/>
    </xf>
    <xf numFmtId="0" fontId="6" fillId="6" borderId="14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3" fontId="18" fillId="0" borderId="0" xfId="0" applyNumberFormat="1" applyFont="1" applyAlignment="1">
      <alignment horizontal="center"/>
    </xf>
    <xf numFmtId="0" fontId="8" fillId="6" borderId="10" xfId="0" applyFont="1" applyFill="1" applyBorder="1" applyAlignment="1">
      <alignment horizontal="left"/>
    </xf>
    <xf numFmtId="0" fontId="8" fillId="6" borderId="0" xfId="0" applyFont="1" applyFill="1" applyBorder="1" applyAlignment="1">
      <alignment horizontal="left"/>
    </xf>
    <xf numFmtId="0" fontId="6" fillId="0" borderId="0" xfId="0" applyFont="1" applyAlignment="1">
      <alignment horizontal="center" wrapText="1"/>
    </xf>
    <xf numFmtId="0" fontId="9" fillId="4" borderId="16" xfId="0" applyFont="1" applyFill="1" applyBorder="1" applyAlignment="1">
      <alignment horizontal="left"/>
    </xf>
    <xf numFmtId="0" fontId="9" fillId="4" borderId="3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2" borderId="16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</cellXfs>
  <cellStyles count="4">
    <cellStyle name="Lien hypertexte" xfId="1" builtinId="8"/>
    <cellStyle name="Monétaire 2" xfId="2" xr:uid="{00000000-0005-0000-0000-000001000000}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56"/>
  <sheetViews>
    <sheetView tabSelected="1" topLeftCell="A2" zoomScale="125" workbookViewId="0">
      <selection activeCell="F12" sqref="F12"/>
    </sheetView>
  </sheetViews>
  <sheetFormatPr baseColWidth="10" defaultColWidth="11.5" defaultRowHeight="14"/>
  <cols>
    <col min="1" max="1" width="1.5" style="4" customWidth="1"/>
    <col min="2" max="5" width="11.5" style="4"/>
    <col min="6" max="6" width="12" style="4" bestFit="1" customWidth="1"/>
    <col min="7" max="7" width="14" style="4" customWidth="1"/>
    <col min="8" max="8" width="12.6640625" style="4" bestFit="1" customWidth="1"/>
    <col min="9" max="9" width="11.5" style="4"/>
    <col min="10" max="10" width="16" style="4" customWidth="1"/>
    <col min="11" max="13" width="11.5" style="4"/>
    <col min="14" max="14" width="0" style="4" hidden="1" customWidth="1"/>
    <col min="15" max="16384" width="11.5" style="4"/>
  </cols>
  <sheetData>
    <row r="1" spans="2:17" ht="12.75" customHeight="1" thickBot="1">
      <c r="B1" s="1"/>
      <c r="C1" s="1"/>
      <c r="D1" s="1"/>
      <c r="E1" s="2"/>
      <c r="F1" s="1"/>
      <c r="G1" s="2"/>
      <c r="H1" s="3"/>
      <c r="I1" s="1"/>
      <c r="J1" s="1"/>
    </row>
    <row r="2" spans="2:17" ht="45.75" customHeight="1" thickBot="1">
      <c r="B2" s="91" t="s">
        <v>37</v>
      </c>
      <c r="C2" s="92"/>
      <c r="D2" s="92"/>
      <c r="E2" s="92"/>
      <c r="F2" s="92"/>
      <c r="G2" s="92"/>
      <c r="H2" s="92"/>
      <c r="I2" s="92"/>
      <c r="J2" s="93"/>
      <c r="M2" s="130" t="s">
        <v>38</v>
      </c>
      <c r="N2" s="130"/>
      <c r="O2" s="130"/>
      <c r="P2" s="130"/>
      <c r="Q2" s="130"/>
    </row>
    <row r="3" spans="2:17" ht="17" thickBot="1">
      <c r="B3" s="85" t="s">
        <v>39</v>
      </c>
      <c r="C3" s="86"/>
      <c r="D3" s="86"/>
      <c r="E3" s="94"/>
      <c r="F3" s="85" t="s">
        <v>40</v>
      </c>
      <c r="G3" s="86"/>
      <c r="H3" s="86"/>
      <c r="I3" s="5" t="s">
        <v>41</v>
      </c>
      <c r="J3" s="78"/>
      <c r="M3" s="130"/>
      <c r="N3" s="130"/>
      <c r="O3" s="130"/>
      <c r="P3" s="130"/>
      <c r="Q3" s="130"/>
    </row>
    <row r="4" spans="2:17" ht="16">
      <c r="B4" s="97" t="s">
        <v>42</v>
      </c>
      <c r="C4" s="98"/>
      <c r="D4" s="101"/>
      <c r="E4" s="102"/>
      <c r="F4" s="97" t="s">
        <v>43</v>
      </c>
      <c r="G4" s="98"/>
      <c r="H4" s="6"/>
      <c r="I4" s="8" t="s">
        <v>44</v>
      </c>
      <c r="J4" s="79"/>
      <c r="L4" s="7"/>
      <c r="M4" s="130"/>
      <c r="N4" s="130"/>
      <c r="O4" s="130"/>
      <c r="P4" s="130"/>
      <c r="Q4" s="130"/>
    </row>
    <row r="5" spans="2:17" ht="16">
      <c r="B5" s="95" t="s">
        <v>45</v>
      </c>
      <c r="C5" s="96"/>
      <c r="D5" s="103"/>
      <c r="E5" s="104"/>
      <c r="F5" s="95" t="s">
        <v>45</v>
      </c>
      <c r="G5" s="96"/>
      <c r="H5" s="80"/>
      <c r="I5" s="8" t="s">
        <v>46</v>
      </c>
      <c r="J5" s="79"/>
      <c r="L5" s="7"/>
      <c r="M5" s="130"/>
      <c r="N5" s="130"/>
      <c r="O5" s="130"/>
      <c r="P5" s="130"/>
      <c r="Q5" s="130"/>
    </row>
    <row r="6" spans="2:17" ht="16">
      <c r="B6" s="95" t="s">
        <v>17</v>
      </c>
      <c r="C6" s="96"/>
      <c r="D6" s="99"/>
      <c r="E6" s="100"/>
      <c r="F6" s="95" t="s">
        <v>17</v>
      </c>
      <c r="G6" s="96"/>
      <c r="H6" s="81"/>
      <c r="I6" s="8" t="s">
        <v>47</v>
      </c>
      <c r="J6" s="79"/>
      <c r="L6" s="7"/>
      <c r="M6" s="130"/>
      <c r="N6" s="130"/>
      <c r="O6" s="130"/>
      <c r="P6" s="130"/>
      <c r="Q6" s="130"/>
    </row>
    <row r="7" spans="2:17" ht="16">
      <c r="B7" s="95" t="s">
        <v>48</v>
      </c>
      <c r="C7" s="96"/>
      <c r="D7" s="99"/>
      <c r="E7" s="100"/>
      <c r="F7" s="95" t="s">
        <v>49</v>
      </c>
      <c r="G7" s="96"/>
      <c r="H7" s="82"/>
      <c r="I7" s="8" t="s">
        <v>50</v>
      </c>
      <c r="J7" s="83"/>
      <c r="L7" s="7"/>
      <c r="M7" s="130"/>
      <c r="N7" s="130"/>
      <c r="O7" s="130"/>
      <c r="P7" s="130"/>
      <c r="Q7" s="130"/>
    </row>
    <row r="8" spans="2:17" ht="16">
      <c r="B8" s="95" t="s">
        <v>51</v>
      </c>
      <c r="C8" s="96"/>
      <c r="D8" s="127"/>
      <c r="E8" s="100"/>
      <c r="F8" s="95" t="s">
        <v>52</v>
      </c>
      <c r="G8" s="96"/>
      <c r="H8" s="81"/>
      <c r="I8" s="87"/>
      <c r="J8" s="88"/>
      <c r="L8" s="7"/>
      <c r="M8" s="130"/>
      <c r="N8" s="130"/>
      <c r="O8" s="130"/>
      <c r="P8" s="130"/>
      <c r="Q8" s="130"/>
    </row>
    <row r="9" spans="2:17" ht="17" thickBot="1">
      <c r="B9" s="113" t="s">
        <v>53</v>
      </c>
      <c r="C9" s="114"/>
      <c r="D9" s="103"/>
      <c r="E9" s="100"/>
      <c r="F9" s="111" t="s">
        <v>54</v>
      </c>
      <c r="G9" s="112"/>
      <c r="H9" s="84"/>
      <c r="I9" s="89"/>
      <c r="J9" s="90"/>
      <c r="L9" s="7"/>
      <c r="M9" s="130"/>
      <c r="N9" s="130"/>
      <c r="O9" s="130"/>
      <c r="P9" s="130"/>
      <c r="Q9" s="130"/>
    </row>
    <row r="10" spans="2:17" ht="3" customHeight="1" thickBot="1">
      <c r="B10" s="9"/>
      <c r="C10" s="10"/>
      <c r="D10" s="10"/>
      <c r="E10" s="11"/>
      <c r="F10" s="10"/>
      <c r="G10" s="10"/>
      <c r="H10" s="125"/>
      <c r="I10" s="125"/>
      <c r="J10" s="126"/>
      <c r="L10" s="7"/>
      <c r="M10" s="130"/>
      <c r="N10" s="130"/>
      <c r="O10" s="130"/>
      <c r="P10" s="130"/>
      <c r="Q10" s="130"/>
    </row>
    <row r="11" spans="2:17" ht="7.5" customHeight="1">
      <c r="B11" s="12"/>
      <c r="C11" s="13"/>
      <c r="D11" s="13"/>
      <c r="E11" s="13"/>
      <c r="F11" s="13"/>
      <c r="G11" s="13"/>
      <c r="H11" s="14"/>
      <c r="I11" s="14"/>
      <c r="J11" s="15"/>
      <c r="L11" s="7"/>
      <c r="M11" s="130"/>
      <c r="N11" s="130"/>
      <c r="O11" s="130"/>
      <c r="P11" s="130"/>
      <c r="Q11" s="130"/>
    </row>
    <row r="12" spans="2:17">
      <c r="B12" s="16" t="s">
        <v>0</v>
      </c>
      <c r="C12" s="17"/>
      <c r="D12" s="18"/>
      <c r="E12" s="19">
        <v>151.66999999999999</v>
      </c>
      <c r="F12" s="20">
        <v>10.15</v>
      </c>
      <c r="G12" s="20">
        <f>E12*F12</f>
        <v>1539.4504999999999</v>
      </c>
      <c r="H12" s="21" t="s">
        <v>13</v>
      </c>
      <c r="I12" s="20">
        <v>3311</v>
      </c>
      <c r="J12" s="22"/>
      <c r="L12" s="7"/>
      <c r="M12" s="130"/>
      <c r="N12" s="130"/>
      <c r="O12" s="130"/>
      <c r="P12" s="130"/>
      <c r="Q12" s="130"/>
    </row>
    <row r="13" spans="2:17">
      <c r="B13" s="16" t="s">
        <v>11</v>
      </c>
      <c r="C13" s="17"/>
      <c r="D13" s="18"/>
      <c r="E13" s="19">
        <v>0</v>
      </c>
      <c r="F13" s="20">
        <f>F12*1.25</f>
        <v>12.6875</v>
      </c>
      <c r="G13" s="20">
        <f>E13*F13</f>
        <v>0</v>
      </c>
      <c r="H13" s="21"/>
      <c r="I13" s="21"/>
      <c r="J13" s="23"/>
      <c r="L13" s="7"/>
      <c r="M13" s="130"/>
      <c r="N13" s="130"/>
      <c r="O13" s="130"/>
      <c r="P13" s="130"/>
      <c r="Q13" s="130"/>
    </row>
    <row r="14" spans="2:17">
      <c r="B14" s="16" t="s">
        <v>12</v>
      </c>
      <c r="C14" s="17"/>
      <c r="D14" s="18"/>
      <c r="E14" s="19">
        <v>0</v>
      </c>
      <c r="F14" s="20">
        <f>F12*1.5</f>
        <v>15.225000000000001</v>
      </c>
      <c r="G14" s="20">
        <f>E14*F14</f>
        <v>0</v>
      </c>
      <c r="H14" s="21"/>
      <c r="I14" s="21"/>
      <c r="J14" s="23"/>
      <c r="L14" s="7"/>
      <c r="M14" s="7"/>
      <c r="N14" s="7"/>
      <c r="O14" s="7"/>
      <c r="P14" s="7"/>
    </row>
    <row r="15" spans="2:17" ht="16">
      <c r="B15" s="24" t="s">
        <v>1</v>
      </c>
      <c r="C15" s="25"/>
      <c r="D15" s="25"/>
      <c r="E15" s="25"/>
      <c r="F15" s="26"/>
      <c r="G15" s="27">
        <f>G12+G13+G14</f>
        <v>1539.4504999999999</v>
      </c>
      <c r="H15" s="28"/>
      <c r="I15" s="29"/>
      <c r="J15" s="30"/>
    </row>
    <row r="16" spans="2:17" ht="9" customHeight="1" thickBot="1">
      <c r="B16" s="31"/>
      <c r="C16" s="32"/>
      <c r="D16" s="32"/>
      <c r="E16" s="32"/>
      <c r="F16" s="33"/>
      <c r="G16" s="34"/>
      <c r="H16" s="34"/>
      <c r="I16" s="34"/>
      <c r="J16" s="35"/>
    </row>
    <row r="17" spans="2:10" ht="2.25" customHeight="1" thickBot="1">
      <c r="B17" s="36"/>
      <c r="C17" s="37"/>
      <c r="D17" s="37"/>
      <c r="E17" s="37"/>
      <c r="F17" s="38"/>
      <c r="G17" s="10"/>
      <c r="H17" s="10"/>
      <c r="I17" s="10"/>
      <c r="J17" s="11"/>
    </row>
    <row r="18" spans="2:10" ht="8.25" customHeight="1" thickBot="1">
      <c r="B18" s="39"/>
      <c r="C18" s="40"/>
      <c r="D18" s="40"/>
      <c r="E18" s="40"/>
      <c r="F18" s="41"/>
      <c r="G18" s="42"/>
      <c r="H18" s="42"/>
      <c r="I18" s="42"/>
      <c r="J18" s="43"/>
    </row>
    <row r="19" spans="2:10" ht="15" thickBot="1">
      <c r="B19" s="115" t="s">
        <v>3</v>
      </c>
      <c r="C19" s="116"/>
      <c r="D19" s="116"/>
      <c r="E19" s="119" t="s">
        <v>2</v>
      </c>
      <c r="F19" s="120"/>
      <c r="G19" s="121"/>
      <c r="H19" s="119" t="s">
        <v>4</v>
      </c>
      <c r="I19" s="122"/>
      <c r="J19" s="121"/>
    </row>
    <row r="20" spans="2:10" ht="15" thickBot="1">
      <c r="B20" s="117"/>
      <c r="C20" s="118"/>
      <c r="D20" s="118"/>
      <c r="E20" s="44" t="s">
        <v>14</v>
      </c>
      <c r="F20" s="45" t="s">
        <v>15</v>
      </c>
      <c r="G20" s="46" t="s">
        <v>16</v>
      </c>
      <c r="H20" s="47" t="s">
        <v>14</v>
      </c>
      <c r="I20" s="45" t="s">
        <v>15</v>
      </c>
      <c r="J20" s="48" t="s">
        <v>16</v>
      </c>
    </row>
    <row r="21" spans="2:10">
      <c r="B21" s="123" t="s">
        <v>33</v>
      </c>
      <c r="C21" s="124"/>
      <c r="D21" s="124"/>
      <c r="E21" s="49">
        <f>$G$15*97%</f>
        <v>1493.266985</v>
      </c>
      <c r="F21" s="50">
        <v>2.4E-2</v>
      </c>
      <c r="G21" s="51">
        <f>E21*F21</f>
        <v>35.83840764</v>
      </c>
      <c r="H21" s="52"/>
      <c r="I21" s="50"/>
      <c r="J21" s="23"/>
    </row>
    <row r="22" spans="2:10">
      <c r="B22" s="106" t="s">
        <v>34</v>
      </c>
      <c r="C22" s="107"/>
      <c r="D22" s="107"/>
      <c r="E22" s="53">
        <f>$G$15*97%</f>
        <v>1493.266985</v>
      </c>
      <c r="F22" s="54">
        <v>5.0000000000000001E-3</v>
      </c>
      <c r="G22" s="51">
        <f>E22*F22</f>
        <v>7.466334925</v>
      </c>
      <c r="H22" s="55"/>
      <c r="I22" s="54"/>
      <c r="J22" s="23"/>
    </row>
    <row r="23" spans="2:10">
      <c r="B23" s="106" t="s">
        <v>18</v>
      </c>
      <c r="C23" s="107"/>
      <c r="D23" s="107"/>
      <c r="E23" s="53">
        <f>$G$15*97%</f>
        <v>1493.266985</v>
      </c>
      <c r="F23" s="54">
        <v>6.8000000000000005E-2</v>
      </c>
      <c r="G23" s="51">
        <f>E23*F23</f>
        <v>101.54215498000001</v>
      </c>
      <c r="H23" s="55"/>
      <c r="I23" s="54"/>
      <c r="J23" s="23"/>
    </row>
    <row r="24" spans="2:10">
      <c r="B24" s="128" t="s">
        <v>9</v>
      </c>
      <c r="C24" s="129"/>
      <c r="D24" s="129"/>
      <c r="E24" s="55"/>
      <c r="F24" s="54"/>
      <c r="G24" s="51"/>
      <c r="H24" s="55"/>
      <c r="I24" s="54"/>
      <c r="J24" s="23"/>
    </row>
    <row r="25" spans="2:10">
      <c r="B25" s="106" t="s">
        <v>5</v>
      </c>
      <c r="C25" s="107"/>
      <c r="D25" s="107"/>
      <c r="E25" s="55">
        <f>$G$15</f>
        <v>1539.4504999999999</v>
      </c>
      <c r="F25" s="54">
        <v>7.4999999999999997E-3</v>
      </c>
      <c r="G25" s="51">
        <f>E25*F25</f>
        <v>11.545878749999998</v>
      </c>
      <c r="H25" s="55">
        <f>$G$15</f>
        <v>1539.4504999999999</v>
      </c>
      <c r="I25" s="54">
        <v>0.128</v>
      </c>
      <c r="J25" s="22">
        <f>H25*I25</f>
        <v>197.04966400000001</v>
      </c>
    </row>
    <row r="26" spans="2:10">
      <c r="B26" s="128" t="s">
        <v>19</v>
      </c>
      <c r="C26" s="129"/>
      <c r="D26" s="129"/>
      <c r="E26" s="55"/>
      <c r="F26" s="54"/>
      <c r="G26" s="51"/>
      <c r="H26" s="55"/>
      <c r="I26" s="54"/>
      <c r="J26" s="22"/>
    </row>
    <row r="27" spans="2:10">
      <c r="B27" s="106" t="s">
        <v>31</v>
      </c>
      <c r="C27" s="107"/>
      <c r="D27" s="107"/>
      <c r="E27" s="55">
        <f>$G$15</f>
        <v>1539.4504999999999</v>
      </c>
      <c r="F27" s="54">
        <v>6.5500000000000003E-2</v>
      </c>
      <c r="G27" s="51">
        <f>E27*F27</f>
        <v>100.83400775</v>
      </c>
      <c r="H27" s="55">
        <f>$G$15</f>
        <v>1539.4504999999999</v>
      </c>
      <c r="I27" s="54">
        <v>1.9E-2</v>
      </c>
      <c r="J27" s="22">
        <f>H27*I27</f>
        <v>29.249559499999997</v>
      </c>
    </row>
    <row r="28" spans="2:10">
      <c r="B28" s="106" t="s">
        <v>32</v>
      </c>
      <c r="C28" s="107"/>
      <c r="D28" s="107"/>
      <c r="E28" s="55"/>
      <c r="F28" s="54"/>
      <c r="G28" s="51"/>
      <c r="H28" s="55">
        <f>IF(G15&gt;I12,I12,G15)</f>
        <v>1539.4504999999999</v>
      </c>
      <c r="I28" s="54">
        <v>8.5500000000000007E-2</v>
      </c>
      <c r="J28" s="22">
        <f>H28*I28</f>
        <v>131.62301775</v>
      </c>
    </row>
    <row r="29" spans="2:10">
      <c r="B29" s="106" t="s">
        <v>20</v>
      </c>
      <c r="C29" s="107"/>
      <c r="D29" s="107"/>
      <c r="E29" s="55"/>
      <c r="F29" s="54"/>
      <c r="G29" s="51"/>
      <c r="H29" s="55">
        <f>$G$15</f>
        <v>1539.4504999999999</v>
      </c>
      <c r="I29" s="54">
        <v>7.2999999999999995E-2</v>
      </c>
      <c r="J29" s="22">
        <f>H29*I29</f>
        <v>112.37988649999998</v>
      </c>
    </row>
    <row r="30" spans="2:10">
      <c r="B30" s="106" t="s">
        <v>21</v>
      </c>
      <c r="C30" s="107"/>
      <c r="D30" s="107"/>
      <c r="E30" s="55"/>
      <c r="F30" s="54"/>
      <c r="G30" s="51"/>
      <c r="H30" s="55">
        <f>$G$15</f>
        <v>1539.4504999999999</v>
      </c>
      <c r="I30" s="54">
        <v>5.2499999999999998E-2</v>
      </c>
      <c r="J30" s="22">
        <f>H30*I30</f>
        <v>80.82115125</v>
      </c>
    </row>
    <row r="31" spans="2:10">
      <c r="B31" s="128" t="s">
        <v>22</v>
      </c>
      <c r="C31" s="129"/>
      <c r="D31" s="129"/>
      <c r="E31" s="55"/>
      <c r="F31" s="54"/>
      <c r="G31" s="51"/>
      <c r="H31" s="55"/>
      <c r="I31" s="54"/>
      <c r="J31" s="22"/>
    </row>
    <row r="32" spans="2:10">
      <c r="B32" s="106" t="s">
        <v>28</v>
      </c>
      <c r="C32" s="107"/>
      <c r="D32" s="107"/>
      <c r="E32" s="55"/>
      <c r="F32" s="54"/>
      <c r="G32" s="51"/>
      <c r="H32" s="55">
        <f>$G$15</f>
        <v>1539.4504999999999</v>
      </c>
      <c r="I32" s="54">
        <v>4.0000000000000001E-3</v>
      </c>
      <c r="J32" s="22">
        <f>H32*I32</f>
        <v>6.1578020000000002</v>
      </c>
    </row>
    <row r="33" spans="2:14">
      <c r="B33" s="106" t="s">
        <v>29</v>
      </c>
      <c r="C33" s="107"/>
      <c r="D33" s="107"/>
      <c r="E33" s="55"/>
      <c r="F33" s="54"/>
      <c r="G33" s="51"/>
      <c r="H33" s="55">
        <f>$G$15</f>
        <v>1539.4504999999999</v>
      </c>
      <c r="I33" s="54">
        <v>1E-3</v>
      </c>
      <c r="J33" s="22">
        <f>H33*I33</f>
        <v>1.5394505000000001</v>
      </c>
      <c r="N33" s="56">
        <f>J45+J41</f>
        <v>1901.0828169549998</v>
      </c>
    </row>
    <row r="34" spans="2:14">
      <c r="B34" s="128" t="s">
        <v>6</v>
      </c>
      <c r="C34" s="129"/>
      <c r="D34" s="129"/>
      <c r="E34" s="57"/>
      <c r="F34" s="57"/>
      <c r="G34" s="51"/>
      <c r="H34" s="55"/>
      <c r="I34" s="54"/>
      <c r="J34" s="22"/>
    </row>
    <row r="35" spans="2:14">
      <c r="B35" s="106" t="s">
        <v>23</v>
      </c>
      <c r="C35" s="107"/>
      <c r="D35" s="107"/>
      <c r="E35" s="55">
        <f>IF(G15&gt;I12, I12, G15)</f>
        <v>1539.4504999999999</v>
      </c>
      <c r="F35" s="54">
        <v>2.4E-2</v>
      </c>
      <c r="G35" s="51">
        <f>E35*F35</f>
        <v>36.946812000000001</v>
      </c>
      <c r="H35" s="55">
        <f>E35</f>
        <v>1539.4504999999999</v>
      </c>
      <c r="I35" s="54">
        <v>0.04</v>
      </c>
      <c r="J35" s="22">
        <f>H35*I35</f>
        <v>61.578019999999995</v>
      </c>
    </row>
    <row r="36" spans="2:14">
      <c r="B36" s="106" t="s">
        <v>35</v>
      </c>
      <c r="C36" s="107"/>
      <c r="D36" s="107"/>
      <c r="E36" s="55">
        <f>IF(I15&gt;0,I12, 0)</f>
        <v>0</v>
      </c>
      <c r="F36" s="54">
        <v>2.4E-2</v>
      </c>
      <c r="G36" s="51">
        <f>E36*F36</f>
        <v>0</v>
      </c>
      <c r="H36" s="55">
        <f>E36</f>
        <v>0</v>
      </c>
      <c r="I36" s="54">
        <v>0.04</v>
      </c>
      <c r="J36" s="22">
        <f>H36*I36</f>
        <v>0</v>
      </c>
    </row>
    <row r="37" spans="2:14">
      <c r="B37" s="106" t="s">
        <v>24</v>
      </c>
      <c r="C37" s="107"/>
      <c r="D37" s="107"/>
      <c r="E37" s="55"/>
      <c r="F37" s="54"/>
      <c r="G37" s="51"/>
      <c r="H37" s="55">
        <f>$G$15</f>
        <v>1539.4504999999999</v>
      </c>
      <c r="I37" s="54">
        <v>4.0000000000000001E-3</v>
      </c>
      <c r="J37" s="22">
        <f>H37*I37</f>
        <v>6.1578020000000002</v>
      </c>
    </row>
    <row r="38" spans="2:14">
      <c r="B38" s="128" t="s">
        <v>7</v>
      </c>
      <c r="C38" s="129"/>
      <c r="D38" s="129"/>
      <c r="E38" s="55"/>
      <c r="F38" s="54"/>
      <c r="G38" s="51"/>
      <c r="H38" s="55"/>
      <c r="I38" s="54"/>
      <c r="J38" s="22"/>
    </row>
    <row r="39" spans="2:14">
      <c r="B39" s="106" t="s">
        <v>25</v>
      </c>
      <c r="C39" s="107"/>
      <c r="D39" s="107"/>
      <c r="E39" s="55">
        <f>E35</f>
        <v>1539.4504999999999</v>
      </c>
      <c r="F39" s="54">
        <v>3.7999999999999999E-2</v>
      </c>
      <c r="G39" s="51">
        <f>E39*F39</f>
        <v>58.499118999999993</v>
      </c>
      <c r="H39" s="55">
        <f>E39</f>
        <v>1539.4504999999999</v>
      </c>
      <c r="I39" s="54">
        <v>5.7000000000000002E-2</v>
      </c>
      <c r="J39" s="22">
        <f>H39*I39</f>
        <v>87.748678499999997</v>
      </c>
    </row>
    <row r="40" spans="2:14" ht="15" thickBot="1">
      <c r="B40" s="106" t="s">
        <v>26</v>
      </c>
      <c r="C40" s="107"/>
      <c r="D40" s="107"/>
      <c r="E40" s="58">
        <f>E36</f>
        <v>0</v>
      </c>
      <c r="F40" s="59">
        <v>6.9000000000000006E-2</v>
      </c>
      <c r="G40" s="33">
        <f>E40*F40</f>
        <v>0</v>
      </c>
      <c r="H40" s="58">
        <f>E40</f>
        <v>0</v>
      </c>
      <c r="I40" s="59">
        <v>0.10299999999999999</v>
      </c>
      <c r="J40" s="22">
        <f>H40*I40</f>
        <v>0</v>
      </c>
    </row>
    <row r="41" spans="2:14" ht="17" thickBot="1">
      <c r="B41" s="131" t="s">
        <v>10</v>
      </c>
      <c r="C41" s="132"/>
      <c r="D41" s="132"/>
      <c r="E41" s="60"/>
      <c r="F41" s="60"/>
      <c r="G41" s="61">
        <f>SUM(G21:G40)</f>
        <v>352.67271504500002</v>
      </c>
      <c r="H41" s="60"/>
      <c r="I41" s="60"/>
      <c r="J41" s="62">
        <f>SUM(J21:J40)</f>
        <v>714.30503199999998</v>
      </c>
      <c r="K41" s="63"/>
    </row>
    <row r="42" spans="2:14" ht="6.75" customHeight="1" thickBot="1">
      <c r="B42" s="133"/>
      <c r="C42" s="134"/>
      <c r="D42" s="134"/>
      <c r="E42" s="63"/>
      <c r="F42" s="63"/>
      <c r="G42" s="63"/>
      <c r="H42" s="63"/>
      <c r="I42" s="63"/>
      <c r="J42" s="64"/>
      <c r="K42" s="63"/>
    </row>
    <row r="43" spans="2:14" ht="3.75" customHeight="1" thickBot="1">
      <c r="B43" s="135"/>
      <c r="C43" s="136"/>
      <c r="D43" s="136"/>
      <c r="E43" s="65"/>
      <c r="F43" s="65"/>
      <c r="G43" s="65"/>
      <c r="H43" s="65"/>
      <c r="I43" s="65"/>
      <c r="J43" s="66"/>
    </row>
    <row r="44" spans="2:14" ht="5.25" customHeight="1" thickBot="1">
      <c r="B44" s="39"/>
      <c r="C44" s="40"/>
      <c r="D44" s="40"/>
      <c r="E44" s="42"/>
      <c r="F44" s="42"/>
      <c r="G44" s="42"/>
      <c r="H44" s="42"/>
      <c r="I44" s="42"/>
      <c r="J44" s="43"/>
    </row>
    <row r="45" spans="2:14" ht="22" thickBot="1">
      <c r="B45" s="67"/>
      <c r="C45" s="68"/>
      <c r="D45" s="68"/>
      <c r="E45" s="42"/>
      <c r="F45" s="43"/>
      <c r="G45" s="69" t="s">
        <v>8</v>
      </c>
      <c r="H45" s="70"/>
      <c r="I45" s="70"/>
      <c r="J45" s="71">
        <f>G15-G41</f>
        <v>1186.7777849549998</v>
      </c>
    </row>
    <row r="46" spans="2:14" ht="7.5" customHeight="1">
      <c r="B46" s="67"/>
      <c r="C46" s="68"/>
      <c r="D46" s="68"/>
      <c r="E46" s="42"/>
      <c r="F46" s="42"/>
      <c r="G46" s="68"/>
      <c r="H46" s="42"/>
      <c r="I46" s="42"/>
      <c r="J46" s="72"/>
    </row>
    <row r="47" spans="2:14" ht="16.5" customHeight="1">
      <c r="B47" s="73" t="s">
        <v>36</v>
      </c>
      <c r="C47" s="68"/>
      <c r="D47" s="68"/>
      <c r="E47" s="42"/>
      <c r="F47" s="42"/>
      <c r="G47" s="74" t="s">
        <v>30</v>
      </c>
      <c r="H47" s="75"/>
      <c r="I47" s="75"/>
      <c r="J47" s="76">
        <f>J45+G21</f>
        <v>1222.6161925949998</v>
      </c>
    </row>
    <row r="48" spans="2:14" ht="4.5" customHeight="1" thickBot="1">
      <c r="B48" s="67"/>
      <c r="C48" s="68"/>
      <c r="D48" s="68"/>
      <c r="E48" s="42"/>
      <c r="F48" s="42"/>
      <c r="G48" s="77"/>
      <c r="H48" s="42"/>
      <c r="I48" s="42"/>
      <c r="J48" s="43"/>
    </row>
    <row r="49" spans="2:10" ht="15" thickBot="1">
      <c r="B49" s="108" t="s">
        <v>27</v>
      </c>
      <c r="C49" s="109"/>
      <c r="D49" s="109"/>
      <c r="E49" s="109"/>
      <c r="F49" s="109"/>
      <c r="G49" s="109"/>
      <c r="H49" s="109"/>
      <c r="I49" s="109"/>
      <c r="J49" s="110"/>
    </row>
    <row r="50" spans="2:10" ht="7.5" customHeight="1">
      <c r="E50" s="63"/>
    </row>
    <row r="51" spans="2:10">
      <c r="E51" s="63"/>
    </row>
    <row r="52" spans="2:10">
      <c r="E52" s="63"/>
    </row>
    <row r="53" spans="2:10">
      <c r="E53" s="63"/>
    </row>
    <row r="54" spans="2:10">
      <c r="E54" s="63"/>
    </row>
    <row r="55" spans="2:10">
      <c r="E55" s="63"/>
    </row>
    <row r="56" spans="2:10">
      <c r="B56" s="105"/>
      <c r="C56" s="105"/>
      <c r="D56" s="105"/>
      <c r="E56" s="105"/>
      <c r="F56" s="105"/>
    </row>
  </sheetData>
  <mergeCells count="52">
    <mergeCell ref="M2:Q13"/>
    <mergeCell ref="B41:D41"/>
    <mergeCell ref="B42:D42"/>
    <mergeCell ref="B43:D43"/>
    <mergeCell ref="B39:D39"/>
    <mergeCell ref="B40:D40"/>
    <mergeCell ref="B34:D34"/>
    <mergeCell ref="B35:D35"/>
    <mergeCell ref="B37:D37"/>
    <mergeCell ref="B38:D38"/>
    <mergeCell ref="B36:D36"/>
    <mergeCell ref="B30:D30"/>
    <mergeCell ref="B31:D31"/>
    <mergeCell ref="B32:D32"/>
    <mergeCell ref="B33:D33"/>
    <mergeCell ref="B26:D26"/>
    <mergeCell ref="B27:D27"/>
    <mergeCell ref="B28:D28"/>
    <mergeCell ref="B29:D29"/>
    <mergeCell ref="B23:D23"/>
    <mergeCell ref="B24:D24"/>
    <mergeCell ref="B25:D25"/>
    <mergeCell ref="B56:F56"/>
    <mergeCell ref="B22:D22"/>
    <mergeCell ref="B49:J49"/>
    <mergeCell ref="B7:C7"/>
    <mergeCell ref="B8:C8"/>
    <mergeCell ref="F9:G9"/>
    <mergeCell ref="F8:G8"/>
    <mergeCell ref="B9:C9"/>
    <mergeCell ref="D7:E7"/>
    <mergeCell ref="B19:D20"/>
    <mergeCell ref="E19:G19"/>
    <mergeCell ref="F7:G7"/>
    <mergeCell ref="H19:J19"/>
    <mergeCell ref="B21:D21"/>
    <mergeCell ref="H10:J10"/>
    <mergeCell ref="D8:E8"/>
    <mergeCell ref="F3:H3"/>
    <mergeCell ref="I8:J9"/>
    <mergeCell ref="B2:J2"/>
    <mergeCell ref="B3:E3"/>
    <mergeCell ref="B6:C6"/>
    <mergeCell ref="B4:C4"/>
    <mergeCell ref="B5:C5"/>
    <mergeCell ref="F5:G5"/>
    <mergeCell ref="F4:G4"/>
    <mergeCell ref="D6:E6"/>
    <mergeCell ref="F6:G6"/>
    <mergeCell ref="D4:E4"/>
    <mergeCell ref="D5:E5"/>
    <mergeCell ref="D9:E9"/>
  </mergeCells>
  <phoneticPr fontId="1" type="noConversion"/>
  <pageMargins left="0.78740157499999996" right="0.78740157499999996" top="0.984251969" bottom="0.984251969" header="0.4921259845" footer="0.4921259845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BULLETIN DE PAIE</vt:lpstr>
      <vt:lpstr>'BULLETIN DE PAIE'!Zone_d_impression</vt:lpstr>
    </vt:vector>
  </TitlesOfParts>
  <Company>EuropeSoftwares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EuropeSoftwares</dc:creator>
  <cp:lastModifiedBy>Microsoft Office User</cp:lastModifiedBy>
  <cp:lastPrinted>2016-11-04T13:38:40Z</cp:lastPrinted>
  <dcterms:created xsi:type="dcterms:W3CDTF">2008-01-15T09:58:18Z</dcterms:created>
  <dcterms:modified xsi:type="dcterms:W3CDTF">2020-06-23T09:28:05Z</dcterms:modified>
</cp:coreProperties>
</file>