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reassurez-moi/Desktop/"/>
    </mc:Choice>
  </mc:AlternateContent>
  <bookViews>
    <workbookView xWindow="0" yWindow="0" windowWidth="28800" windowHeight="18000" tabRatio="500"/>
  </bookViews>
  <sheets>
    <sheet name="Feuil1" sheetId="1" r:id="rId1"/>
  </sheets>
  <definedNames>
    <definedName name="AMORT">Feuil1!$D$12:$D$23</definedName>
    <definedName name="COEF">Feuil1!$E$7</definedName>
    <definedName name="DATE">Feuil1!$B$6</definedName>
    <definedName name="DUREE">Feuil1!$E$4</definedName>
    <definedName name="MONTANT">Feuil1!$E$5</definedName>
    <definedName name="NBRA">Feuil1!$B$12:$B$23</definedName>
    <definedName name="NBRLIN">Feuil1!$E$9</definedName>
    <definedName name="TAUXDEG">Feuil1!$E$8</definedName>
    <definedName name="TAUXLIN">Feuil1!$E$6</definedName>
    <definedName name="VNCD">Feuil1!$C$12:$C$23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1" l="1"/>
  <c r="E6" i="1"/>
  <c r="E7" i="1"/>
  <c r="E8" i="1"/>
  <c r="D12" i="1"/>
  <c r="E12" i="1"/>
  <c r="B12" i="1"/>
  <c r="B13" i="1"/>
  <c r="E9" i="1"/>
  <c r="F12" i="1"/>
  <c r="C13" i="1"/>
  <c r="D13" i="1"/>
  <c r="E13" i="1"/>
  <c r="B14" i="1"/>
  <c r="F13" i="1"/>
  <c r="C14" i="1"/>
  <c r="D14" i="1"/>
  <c r="E14" i="1"/>
  <c r="B15" i="1"/>
  <c r="F14" i="1"/>
  <c r="C15" i="1"/>
  <c r="D15" i="1"/>
  <c r="E15" i="1"/>
  <c r="B16" i="1"/>
  <c r="F15" i="1"/>
  <c r="C16" i="1"/>
  <c r="D16" i="1"/>
  <c r="E16" i="1"/>
  <c r="B17" i="1"/>
  <c r="F16" i="1"/>
  <c r="C17" i="1"/>
  <c r="D17" i="1"/>
  <c r="E17" i="1"/>
  <c r="B18" i="1"/>
  <c r="F17" i="1"/>
  <c r="C18" i="1"/>
  <c r="D18" i="1"/>
  <c r="E18" i="1"/>
  <c r="B19" i="1"/>
  <c r="D19" i="1"/>
  <c r="E19" i="1"/>
  <c r="B20" i="1"/>
  <c r="D20" i="1"/>
  <c r="E20" i="1"/>
  <c r="B21" i="1"/>
  <c r="F18" i="1"/>
  <c r="F19" i="1"/>
  <c r="F20" i="1"/>
  <c r="D21" i="1"/>
  <c r="F21" i="1"/>
  <c r="E21" i="1"/>
  <c r="C21" i="1"/>
  <c r="A13" i="1"/>
  <c r="A14" i="1"/>
  <c r="A15" i="1"/>
  <c r="A16" i="1"/>
  <c r="A17" i="1"/>
  <c r="A18" i="1"/>
  <c r="A19" i="1"/>
  <c r="A20" i="1"/>
  <c r="A21" i="1"/>
  <c r="C20" i="1"/>
  <c r="C19" i="1"/>
  <c r="A12" i="1"/>
</calcChain>
</file>

<file path=xl/sharedStrings.xml><?xml version="1.0" encoding="utf-8"?>
<sst xmlns="http://schemas.openxmlformats.org/spreadsheetml/2006/main" count="16" uniqueCount="16">
  <si>
    <t>TABLEAU D'AMORTISSEMENT DEGRESSIF</t>
  </si>
  <si>
    <t>Nature du bien :</t>
  </si>
  <si>
    <t>Ordinateur</t>
  </si>
  <si>
    <t>Durée :</t>
  </si>
  <si>
    <t>Montant :</t>
  </si>
  <si>
    <t>Date d'achat :</t>
  </si>
  <si>
    <t>Taux linéaire :</t>
  </si>
  <si>
    <t>Coefficient :</t>
  </si>
  <si>
    <t>Taux dégressif :</t>
  </si>
  <si>
    <t>Nombre d'année en linéaire :</t>
  </si>
  <si>
    <t>Année</t>
  </si>
  <si>
    <t>Nombre d'années restantes</t>
  </si>
  <si>
    <t>VNC Début</t>
  </si>
  <si>
    <t>Amortissement</t>
  </si>
  <si>
    <t>Cumul amortissement</t>
  </si>
  <si>
    <t>VNC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</si>
</sst>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)\ _€_ ;_ * \(#,##0.00\)\ _€_ ;_ * &quot;-&quot;??_)\ _€_ ;_ @_ "/>
    <numFmt numFmtId="164" formatCode="_-* #,##0.00\ [$€-1]_-;\-* #,##0.00\ [$€-1]_-;_-* &quot;-&quot;??\ [$€-1]_-"/>
    <numFmt numFmtId="166" formatCode="_-* #,##0\ _F_-;\-* #,##0\ _F_-;_-* &quot;-&quot;??\ _F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name val="Arial"/>
      <family val="2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0" fillId="0" borderId="0" xfId="3" applyFont="1" applyAlignment="1">
      <alignment horizontal="left"/>
    </xf>
    <xf numFmtId="14" fontId="0" fillId="0" borderId="0" xfId="0" applyNumberFormat="1" applyAlignment="1">
      <alignment horizontal="left"/>
    </xf>
    <xf numFmtId="10" fontId="0" fillId="0" borderId="0" xfId="2" applyNumberFormat="1" applyFont="1" applyAlignment="1">
      <alignment horizontal="right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6" fontId="0" fillId="0" borderId="4" xfId="1" applyNumberFormat="1" applyFont="1" applyBorder="1" applyAlignment="1">
      <alignment horizontal="center"/>
    </xf>
    <xf numFmtId="166" fontId="0" fillId="0" borderId="5" xfId="1" applyNumberFormat="1" applyFont="1" applyBorder="1" applyAlignment="1">
      <alignment horizontal="center"/>
    </xf>
    <xf numFmtId="43" fontId="0" fillId="0" borderId="5" xfId="1" applyFont="1" applyBorder="1"/>
    <xf numFmtId="43" fontId="0" fillId="0" borderId="6" xfId="1" applyFont="1" applyBorder="1"/>
    <xf numFmtId="166" fontId="0" fillId="0" borderId="7" xfId="1" applyNumberFormat="1" applyFont="1" applyBorder="1" applyAlignment="1">
      <alignment horizontal="center"/>
    </xf>
    <xf numFmtId="166" fontId="0" fillId="0" borderId="8" xfId="1" applyNumberFormat="1" applyFont="1" applyBorder="1" applyAlignment="1">
      <alignment horizontal="center"/>
    </xf>
    <xf numFmtId="43" fontId="0" fillId="0" borderId="8" xfId="1" applyFont="1" applyBorder="1"/>
    <xf numFmtId="43" fontId="0" fillId="0" borderId="9" xfId="1" applyFont="1" applyBorder="1"/>
    <xf numFmtId="166" fontId="0" fillId="0" borderId="10" xfId="1" applyNumberFormat="1" applyFont="1" applyBorder="1" applyAlignment="1">
      <alignment horizontal="center"/>
    </xf>
    <xf numFmtId="166" fontId="0" fillId="0" borderId="11" xfId="1" applyNumberFormat="1" applyFont="1" applyBorder="1" applyAlignment="1">
      <alignment horizontal="center"/>
    </xf>
    <xf numFmtId="43" fontId="0" fillId="0" borderId="11" xfId="1" applyFont="1" applyBorder="1"/>
    <xf numFmtId="43" fontId="0" fillId="0" borderId="12" xfId="1" applyFont="1" applyBorder="1"/>
    <xf numFmtId="0" fontId="0" fillId="0" borderId="0" xfId="0" applyAlignment="1">
      <alignment horizontal="center"/>
    </xf>
  </cellXfs>
  <cellStyles count="4">
    <cellStyle name="Euro" xfId="3"/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J13" sqref="J13"/>
    </sheetView>
  </sheetViews>
  <sheetFormatPr baseColWidth="10" defaultRowHeight="16" x14ac:dyDescent="0.2"/>
  <cols>
    <col min="1" max="1" width="13.83203125" bestFit="1" customWidth="1"/>
    <col min="2" max="2" width="10.6640625" bestFit="1" customWidth="1"/>
    <col min="3" max="3" width="11.1640625" bestFit="1" customWidth="1"/>
    <col min="4" max="4" width="10.6640625" bestFit="1" customWidth="1"/>
    <col min="5" max="5" width="11.1640625" bestFit="1" customWidth="1"/>
    <col min="6" max="6" width="13.83203125" customWidth="1"/>
  </cols>
  <sheetData>
    <row r="1" spans="1:6" ht="18" x14ac:dyDescent="0.2">
      <c r="A1" s="1" t="s">
        <v>0</v>
      </c>
      <c r="B1" s="1"/>
      <c r="C1" s="1"/>
      <c r="D1" s="1"/>
      <c r="E1" s="1"/>
      <c r="F1" s="1"/>
    </row>
    <row r="2" spans="1:6" ht="18" x14ac:dyDescent="0.2">
      <c r="A2" s="2"/>
      <c r="B2" s="2"/>
      <c r="C2" s="2"/>
      <c r="D2" s="2"/>
      <c r="E2" s="2"/>
      <c r="F2" s="2"/>
    </row>
    <row r="4" spans="1:6" x14ac:dyDescent="0.2">
      <c r="A4" s="3" t="s">
        <v>1</v>
      </c>
      <c r="B4" t="s">
        <v>2</v>
      </c>
      <c r="C4" s="4" t="s">
        <v>3</v>
      </c>
      <c r="D4" s="4"/>
      <c r="E4" s="5">
        <v>7</v>
      </c>
    </row>
    <row r="5" spans="1:6" x14ac:dyDescent="0.2">
      <c r="C5" s="4" t="s">
        <v>4</v>
      </c>
      <c r="D5" s="4"/>
      <c r="E5" s="6">
        <v>1500</v>
      </c>
    </row>
    <row r="6" spans="1:6" x14ac:dyDescent="0.2">
      <c r="A6" s="3" t="s">
        <v>5</v>
      </c>
      <c r="B6" s="7">
        <v>40229</v>
      </c>
      <c r="C6" s="4" t="s">
        <v>6</v>
      </c>
      <c r="D6" s="4"/>
      <c r="E6" s="8">
        <f>1/DUREE</f>
        <v>0.14285714285714285</v>
      </c>
    </row>
    <row r="7" spans="1:6" x14ac:dyDescent="0.2">
      <c r="C7" s="4" t="s">
        <v>7</v>
      </c>
      <c r="D7" s="4"/>
      <c r="E7" s="9">
        <f>IF(DUREE&gt;6,2.5,IF(OR(DUREE=3,DUREE=4),1.5,2))</f>
        <v>2.5</v>
      </c>
    </row>
    <row r="8" spans="1:6" x14ac:dyDescent="0.2">
      <c r="C8" s="4" t="s">
        <v>8</v>
      </c>
      <c r="D8" s="4"/>
      <c r="E8" s="8">
        <f>TAUXLIN*COEF</f>
        <v>0.3571428571428571</v>
      </c>
    </row>
    <row r="9" spans="1:6" x14ac:dyDescent="0.2">
      <c r="C9" s="4" t="s">
        <v>9</v>
      </c>
      <c r="D9" s="4"/>
      <c r="E9" s="9">
        <f>INT(1/TAUXDEG)</f>
        <v>2</v>
      </c>
    </row>
    <row r="10" spans="1:6" ht="17" thickBot="1" x14ac:dyDescent="0.25"/>
    <row r="11" spans="1:6" ht="40" thickBot="1" x14ac:dyDescent="0.25">
      <c r="A11" s="10" t="s">
        <v>10</v>
      </c>
      <c r="B11" s="11" t="s">
        <v>11</v>
      </c>
      <c r="C11" s="11" t="s">
        <v>12</v>
      </c>
      <c r="D11" s="11" t="s">
        <v>13</v>
      </c>
      <c r="E11" s="11" t="s">
        <v>14</v>
      </c>
      <c r="F11" s="12" t="s">
        <v>15</v>
      </c>
    </row>
    <row r="12" spans="1:6" x14ac:dyDescent="0.2">
      <c r="A12" s="13">
        <f>YEAR(DATE)</f>
        <v>2010</v>
      </c>
      <c r="B12" s="14">
        <f>DUREE</f>
        <v>7</v>
      </c>
      <c r="C12" s="15">
        <f>MONTANT</f>
        <v>1500</v>
      </c>
      <c r="D12" s="15">
        <f>VNCD*TAUXDEG*(13-MONTH(DATE))/12</f>
        <v>491.0714285714285</v>
      </c>
      <c r="E12" s="15">
        <f>AMORT</f>
        <v>491.0714285714285</v>
      </c>
      <c r="F12" s="16">
        <f>VNCD-AMORT</f>
        <v>1008.9285714285716</v>
      </c>
    </row>
    <row r="13" spans="1:6" x14ac:dyDescent="0.2">
      <c r="A13" s="17">
        <f>IF(NBRA&gt;0,A12+1,0)</f>
        <v>2011</v>
      </c>
      <c r="B13" s="18">
        <f>IF(OR(E12=MONTANT,E12=0),0,B12-1)</f>
        <v>6</v>
      </c>
      <c r="C13" s="19">
        <f>IF(NBRA&gt;0,F12,0)</f>
        <v>1008.9285714285716</v>
      </c>
      <c r="D13" s="19">
        <f>IF(NBRA&gt;0,IF(NBRA=NBRLIN,VNCD/NBRA,IF(NBRA&gt;NBRLIN,VNCD*TAUXDEG,D12)),0)</f>
        <v>360.33163265306121</v>
      </c>
      <c r="E13" s="19">
        <f>IF(NBRA&gt;0,E12+D13,0)</f>
        <v>851.40306122448965</v>
      </c>
      <c r="F13" s="20">
        <f>IF(NBRA&gt;0,F12-D13,0)</f>
        <v>648.59693877551035</v>
      </c>
    </row>
    <row r="14" spans="1:6" x14ac:dyDescent="0.2">
      <c r="A14" s="17">
        <f t="shared" ref="A14:A21" si="0">IF(NBRA&gt;0,A13+1,0)</f>
        <v>2012</v>
      </c>
      <c r="B14" s="18">
        <f t="shared" ref="B14:B21" si="1">IF(OR(E13=MONTANT,E13=0),0,B13-1)</f>
        <v>5</v>
      </c>
      <c r="C14" s="19">
        <f t="shared" ref="C14:C21" si="2">IF(NBRA&gt;0,F13,0)</f>
        <v>648.59693877551035</v>
      </c>
      <c r="D14" s="19">
        <f t="shared" ref="D14:D21" si="3">IF(NBRA&gt;0,IF(NBRA=NBRLIN,VNCD/NBRA,IF(NBRA&gt;NBRLIN,VNCD*TAUXDEG,D13)),0)</f>
        <v>231.64176384839652</v>
      </c>
      <c r="E14" s="19">
        <f t="shared" ref="E14:E21" si="4">IF(NBRA&gt;0,E13+D14,0)</f>
        <v>1083.0448250728862</v>
      </c>
      <c r="F14" s="20">
        <f t="shared" ref="F14:F21" si="5">IF(NBRA&gt;0,F13-D14,0)</f>
        <v>416.95517492711383</v>
      </c>
    </row>
    <row r="15" spans="1:6" x14ac:dyDescent="0.2">
      <c r="A15" s="17">
        <f t="shared" si="0"/>
        <v>2013</v>
      </c>
      <c r="B15" s="18">
        <f t="shared" si="1"/>
        <v>4</v>
      </c>
      <c r="C15" s="19">
        <f t="shared" si="2"/>
        <v>416.95517492711383</v>
      </c>
      <c r="D15" s="19">
        <f t="shared" si="3"/>
        <v>148.91256247396922</v>
      </c>
      <c r="E15" s="19">
        <f t="shared" si="4"/>
        <v>1231.9573875468554</v>
      </c>
      <c r="F15" s="20">
        <f t="shared" si="5"/>
        <v>268.04261245314461</v>
      </c>
    </row>
    <row r="16" spans="1:6" x14ac:dyDescent="0.2">
      <c r="A16" s="17">
        <f t="shared" si="0"/>
        <v>2014</v>
      </c>
      <c r="B16" s="18">
        <f t="shared" si="1"/>
        <v>3</v>
      </c>
      <c r="C16" s="19">
        <f t="shared" si="2"/>
        <v>268.04261245314461</v>
      </c>
      <c r="D16" s="19">
        <f t="shared" si="3"/>
        <v>95.729504447551633</v>
      </c>
      <c r="E16" s="19">
        <f t="shared" si="4"/>
        <v>1327.686891994407</v>
      </c>
      <c r="F16" s="20">
        <f t="shared" si="5"/>
        <v>172.31310800559299</v>
      </c>
    </row>
    <row r="17" spans="1:6" x14ac:dyDescent="0.2">
      <c r="A17" s="17">
        <f t="shared" si="0"/>
        <v>2015</v>
      </c>
      <c r="B17" s="18">
        <f t="shared" si="1"/>
        <v>2</v>
      </c>
      <c r="C17" s="19">
        <f t="shared" si="2"/>
        <v>172.31310800559299</v>
      </c>
      <c r="D17" s="19">
        <f t="shared" si="3"/>
        <v>86.156554002796497</v>
      </c>
      <c r="E17" s="19">
        <f t="shared" si="4"/>
        <v>1413.8434459972036</v>
      </c>
      <c r="F17" s="20">
        <f t="shared" si="5"/>
        <v>86.156554002796497</v>
      </c>
    </row>
    <row r="18" spans="1:6" x14ac:dyDescent="0.2">
      <c r="A18" s="17">
        <f t="shared" si="0"/>
        <v>2016</v>
      </c>
      <c r="B18" s="18">
        <f t="shared" si="1"/>
        <v>1</v>
      </c>
      <c r="C18" s="19">
        <f t="shared" si="2"/>
        <v>86.156554002796497</v>
      </c>
      <c r="D18" s="19">
        <f t="shared" si="3"/>
        <v>86.156554002796497</v>
      </c>
      <c r="E18" s="19">
        <f t="shared" si="4"/>
        <v>1500</v>
      </c>
      <c r="F18" s="20">
        <f t="shared" si="5"/>
        <v>0</v>
      </c>
    </row>
    <row r="19" spans="1:6" x14ac:dyDescent="0.2">
      <c r="A19" s="17">
        <f t="shared" si="0"/>
        <v>0</v>
      </c>
      <c r="B19" s="18">
        <f t="shared" si="1"/>
        <v>0</v>
      </c>
      <c r="C19" s="19">
        <f t="shared" si="2"/>
        <v>0</v>
      </c>
      <c r="D19" s="19">
        <f t="shared" si="3"/>
        <v>0</v>
      </c>
      <c r="E19" s="19">
        <f t="shared" si="4"/>
        <v>0</v>
      </c>
      <c r="F19" s="20">
        <f t="shared" si="5"/>
        <v>0</v>
      </c>
    </row>
    <row r="20" spans="1:6" x14ac:dyDescent="0.2">
      <c r="A20" s="17">
        <f t="shared" si="0"/>
        <v>0</v>
      </c>
      <c r="B20" s="18">
        <f t="shared" si="1"/>
        <v>0</v>
      </c>
      <c r="C20" s="19">
        <f t="shared" si="2"/>
        <v>0</v>
      </c>
      <c r="D20" s="19">
        <f t="shared" si="3"/>
        <v>0</v>
      </c>
      <c r="E20" s="19">
        <f t="shared" si="4"/>
        <v>0</v>
      </c>
      <c r="F20" s="20">
        <f t="shared" si="5"/>
        <v>0</v>
      </c>
    </row>
    <row r="21" spans="1:6" ht="17" thickBot="1" x14ac:dyDescent="0.25">
      <c r="A21" s="21">
        <f t="shared" si="0"/>
        <v>0</v>
      </c>
      <c r="B21" s="22">
        <f t="shared" si="1"/>
        <v>0</v>
      </c>
      <c r="C21" s="23">
        <f t="shared" si="2"/>
        <v>0</v>
      </c>
      <c r="D21" s="23">
        <f t="shared" si="3"/>
        <v>0</v>
      </c>
      <c r="E21" s="23">
        <f t="shared" si="4"/>
        <v>0</v>
      </c>
      <c r="F21" s="24">
        <f t="shared" si="5"/>
        <v>0</v>
      </c>
    </row>
    <row r="22" spans="1:6" x14ac:dyDescent="0.2">
      <c r="A22" s="25"/>
      <c r="B22" s="25"/>
    </row>
  </sheetData>
  <mergeCells count="7">
    <mergeCell ref="C9:D9"/>
    <mergeCell ref="A1:F1"/>
    <mergeCell ref="C4:D4"/>
    <mergeCell ref="C5:D5"/>
    <mergeCell ref="C6:D6"/>
    <mergeCell ref="C7:D7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2020-06-09T14:48:15Z</dcterms:created>
  <dcterms:modified xsi:type="dcterms:W3CDTF">2020-06-09T14:49:35Z</dcterms:modified>
</cp:coreProperties>
</file>