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imulateur" sheetId="1" r:id="rId4"/>
    <sheet name="DATA" sheetId="2" r:id="rId5"/>
    <sheet name="DATA 2" sheetId="3" r:id="rId6"/>
  </sheets>
</workbook>
</file>

<file path=xl/sharedStrings.xml><?xml version="1.0" encoding="utf-8"?>
<sst xmlns="http://schemas.openxmlformats.org/spreadsheetml/2006/main" uniqueCount="92">
  <si/>
  <si/>
  <si>
    <t>ETUDE DE FINANCEMENT</t>
  </si>
  <si>
    <t xml:space="preserve">Durée du crédit </t>
  </si>
  <si>
    <t>Date de Fin</t>
  </si>
  <si>
    <t>Crédit 1</t>
  </si>
  <si>
    <t>Crédit 2</t>
  </si>
  <si>
    <t>Votre situtation</t>
  </si>
  <si>
    <t>Crédit 3</t>
  </si>
  <si>
    <t>Votre Situation</t>
  </si>
  <si>
    <t>Votre endettement actuel</t>
  </si>
  <si>
    <t xml:space="preserve">     Situation de Famille              </t>
  </si>
  <si>
    <t>Celibataire</t>
  </si>
  <si>
    <t xml:space="preserve"> par mois jusqu'au </t>
  </si>
  <si>
    <r>
      <rPr>
        <sz val="9"/>
        <color indexed="8"/>
        <rFont val="Calibri"/>
      </rPr>
      <t xml:space="preserve">     Personnes à charge          </t>
    </r>
  </si>
  <si>
    <t xml:space="preserve">     Revenu mensuel net du foyer        </t>
  </si>
  <si>
    <t>Assur Emprunteur</t>
  </si>
  <si>
    <t>Votre projet Immobilier</t>
  </si>
  <si>
    <t xml:space="preserve">     Nature        </t>
  </si>
  <si>
    <t>Achat ancien</t>
  </si>
  <si>
    <t xml:space="preserve">Date de signature  </t>
  </si>
  <si>
    <t xml:space="preserve">     Destination     </t>
  </si>
  <si>
    <t>Résidence Principale</t>
  </si>
  <si>
    <t>Montant de l'opération</t>
  </si>
  <si>
    <t>Dépenses</t>
  </si>
  <si>
    <t>Montant</t>
  </si>
  <si>
    <t>Plan de financement</t>
  </si>
  <si>
    <t>Taux</t>
  </si>
  <si>
    <t>Durée en Mois</t>
  </si>
  <si>
    <t>Prix d'acquisition</t>
  </si>
  <si>
    <t>Aucun</t>
  </si>
  <si>
    <t>Prêt Lissage Taux Fixe</t>
  </si>
  <si>
    <t>Sous-total</t>
  </si>
  <si>
    <t>FR Notaire Ancien°</t>
  </si>
  <si>
    <t>Frais de garantie°</t>
  </si>
  <si>
    <t>Frais de courtage</t>
  </si>
  <si>
    <t>Apport Personnel</t>
  </si>
  <si>
    <t>Total des dépenses</t>
  </si>
  <si>
    <t>Total</t>
  </si>
  <si>
    <r>
      <rPr>
        <sz val="12"/>
        <color indexed="8"/>
        <rFont val="Calibri"/>
      </rPr>
      <t>°</t>
    </r>
    <r>
      <rPr>
        <sz val="6"/>
        <color indexed="8"/>
        <rFont val="Calibri"/>
      </rPr>
      <t>Estimation</t>
    </r>
  </si>
  <si>
    <t>Remboursements</t>
  </si>
  <si>
    <t>0 mois</t>
  </si>
  <si>
    <t>240 mois</t>
  </si>
  <si>
    <t>Échéance actuelle 1</t>
  </si>
  <si>
    <t>Échéance actuelle 2</t>
  </si>
  <si>
    <t>Échéance actuelle 3</t>
  </si>
  <si>
    <t>0 ans</t>
  </si>
  <si>
    <t>Échéance</t>
  </si>
  <si>
    <t>20 ans</t>
  </si>
  <si>
    <t>Assurance de prêt</t>
  </si>
  <si>
    <t>Mensualités totales avec ADI</t>
  </si>
  <si>
    <t>Taux d'endettement</t>
  </si>
  <si>
    <r>
      <rPr>
        <sz val="12"/>
        <color indexed="8"/>
        <rFont val="Calibri"/>
      </rPr>
      <t>°</t>
    </r>
    <r>
      <rPr>
        <sz val="8"/>
        <color indexed="8"/>
        <rFont val="Calibri"/>
      </rPr>
      <t xml:space="preserve"> </t>
    </r>
    <r>
      <rPr>
        <sz val="6"/>
        <color indexed="8"/>
        <rFont val="Calibri"/>
      </rPr>
      <t>Estimation</t>
    </r>
  </si>
  <si>
    <r>
      <rPr>
        <sz val="9"/>
        <color indexed="8"/>
        <rFont val="Calibri"/>
      </rPr>
      <t>FR Notaire Ancien</t>
    </r>
    <r>
      <rPr>
        <sz val="12"/>
        <color indexed="8"/>
        <rFont val="Calibri"/>
      </rPr>
      <t>°</t>
    </r>
  </si>
  <si>
    <r>
      <rPr>
        <sz val="9"/>
        <color indexed="8"/>
        <rFont val="Calibri"/>
      </rPr>
      <t>FR Notaire Neuf</t>
    </r>
    <r>
      <rPr>
        <sz val="12"/>
        <color indexed="8"/>
        <rFont val="Calibri"/>
      </rPr>
      <t>°</t>
    </r>
  </si>
  <si>
    <r>
      <rPr>
        <sz val="9"/>
        <color indexed="8"/>
        <rFont val="Calibri"/>
      </rPr>
      <t>Pénalité Rachat</t>
    </r>
    <r>
      <rPr>
        <sz val="12"/>
        <color indexed="8"/>
        <rFont val="Calibri"/>
      </rPr>
      <t>°</t>
    </r>
  </si>
  <si>
    <t>Travaux</t>
  </si>
  <si>
    <t>Frais de Mobilier</t>
  </si>
  <si>
    <t>Reste à vivre</t>
  </si>
  <si>
    <t>Échéance de Crédit</t>
  </si>
  <si>
    <t>FR Notaire Neuf°</t>
  </si>
  <si>
    <t>Pénalité Rachat°</t>
  </si>
  <si>
    <t>Durée du crédit</t>
  </si>
  <si>
    <t>Crédit 4</t>
  </si>
  <si>
    <t>Crédit 5</t>
  </si>
  <si>
    <t>Crédit 6</t>
  </si>
  <si>
    <t>Célibataire</t>
  </si>
  <si>
    <t>Marié</t>
  </si>
  <si>
    <t>Achat neuf</t>
  </si>
  <si>
    <t>Résidence Secondaire</t>
  </si>
  <si>
    <t>Prêt Lissage Taux Mixte</t>
  </si>
  <si>
    <t>Divorcé</t>
  </si>
  <si>
    <t>Achat Local Commercial</t>
  </si>
  <si>
    <t>Investissement</t>
  </si>
  <si>
    <t>Prêt Lissage Variable</t>
  </si>
  <si>
    <t>Pacsé</t>
  </si>
  <si>
    <t>Rachat de crédit</t>
  </si>
  <si>
    <t>Concubinage</t>
  </si>
  <si>
    <t>Veuf</t>
  </si>
  <si>
    <t>Prêt Pallier 3</t>
  </si>
  <si>
    <t>Prêt Pallier 2</t>
  </si>
  <si>
    <t>Échéance Lissé 2</t>
  </si>
  <si>
    <t>Capital Restant Dû</t>
  </si>
  <si>
    <t>Échéance PTZ / PPL</t>
  </si>
  <si>
    <t>Échéance Mixte</t>
  </si>
  <si>
    <t>Crédit N°2</t>
  </si>
  <si>
    <t>PTZ</t>
  </si>
  <si>
    <t>PPL</t>
  </si>
  <si>
    <t>Prêt Palier 1</t>
  </si>
  <si>
    <t>Échéance PTZ</t>
  </si>
  <si>
    <t>Échéance Lissée</t>
  </si>
  <si>
    <t>Échéance Pallier 1</t>
  </si>
</sst>
</file>

<file path=xl/styles.xml><?xml version="1.0" encoding="utf-8"?>
<styleSheet xmlns="http://schemas.openxmlformats.org/spreadsheetml/2006/main">
  <numFmts count="6">
    <numFmt numFmtId="0" formatCode="General"/>
    <numFmt numFmtId="59" formatCode="&quot; &quot;#,##0.00&quot; € &quot;;&quot;-&quot;#,##0.00&quot; € &quot;;&quot; '-&quot;??&quot; € &quot;"/>
    <numFmt numFmtId="60" formatCode="&quot; &quot;* #,##0.00&quot; € &quot;;&quot;-&quot;* #,##0.00&quot; € &quot;;&quot; &quot;* &quot;-&quot;??&quot; € &quot;"/>
    <numFmt numFmtId="61" formatCode="&quot; &quot;* #,##0&quot; € &quot;;&quot;-&quot;* #,##0&quot; € &quot;;&quot; &quot;* &quot;- € &quot;"/>
    <numFmt numFmtId="62" formatCode="#,##0.00&quot; €&quot;;&quot;-&quot;#,##0.00&quot; €&quot;"/>
    <numFmt numFmtId="63" formatCode="#,##0.00&quot; €&quot;"/>
  </numFmts>
  <fonts count="21">
    <font>
      <sz val="11"/>
      <color indexed="8"/>
      <name val="Calibri"/>
    </font>
    <font>
      <sz val="9"/>
      <color indexed="11"/>
      <name val="Calibri"/>
    </font>
    <font>
      <b val="1"/>
      <sz val="16"/>
      <color indexed="11"/>
      <name val="Calibri"/>
    </font>
    <font>
      <sz val="9"/>
      <color indexed="16"/>
      <name val="Calibri"/>
    </font>
    <font>
      <sz val="18"/>
      <color indexed="8"/>
      <name val="Calibri"/>
    </font>
    <font>
      <b val="1"/>
      <sz val="18"/>
      <color indexed="8"/>
      <name val="Calibri"/>
    </font>
    <font>
      <sz val="14"/>
      <color indexed="8"/>
      <name val="Calibri"/>
    </font>
    <font>
      <b val="1"/>
      <sz val="11"/>
      <color indexed="8"/>
      <name val="Calibri"/>
    </font>
    <font>
      <b val="1"/>
      <sz val="9"/>
      <color indexed="8"/>
      <name val="Calibri"/>
    </font>
    <font>
      <sz val="9"/>
      <color indexed="8"/>
      <name val="Calibri"/>
    </font>
    <font>
      <b val="1"/>
      <sz val="8"/>
      <color indexed="8"/>
      <name val="Calibri"/>
    </font>
    <font>
      <b val="1"/>
      <sz val="14"/>
      <color indexed="23"/>
      <name val="Trebuchet MS"/>
    </font>
    <font>
      <b val="1"/>
      <sz val="6"/>
      <color indexed="8"/>
      <name val="Calibri"/>
    </font>
    <font>
      <b val="1"/>
      <sz val="9"/>
      <color indexed="25"/>
      <name val="Calibri"/>
    </font>
    <font>
      <sz val="8"/>
      <color indexed="26"/>
      <name val="Segoe UI"/>
    </font>
    <font>
      <sz val="6"/>
      <color indexed="8"/>
      <name val="Calibri"/>
    </font>
    <font>
      <sz val="12"/>
      <color indexed="8"/>
      <name val="Calibri"/>
    </font>
    <font>
      <b val="1"/>
      <sz val="9"/>
      <color indexed="27"/>
      <name val="Calibri"/>
    </font>
    <font>
      <sz val="8"/>
      <color indexed="8"/>
      <name val="Calibri"/>
    </font>
    <font>
      <b val="1"/>
      <i val="1"/>
      <sz val="8"/>
      <color indexed="8"/>
      <name val="Calibri"/>
    </font>
    <font>
      <sz val="12"/>
      <color indexed="8"/>
      <name val="Helvetica"/>
    </font>
  </fonts>
  <fills count="10">
    <fill>
      <patternFill patternType="none"/>
    </fill>
    <fill>
      <patternFill patternType="gray125"/>
    </fill>
    <fill>
      <patternFill patternType="solid">
        <fgColor indexed="19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28"/>
        <bgColor auto="1"/>
      </patternFill>
    </fill>
    <fill>
      <patternFill patternType="solid">
        <fgColor indexed="29"/>
        <bgColor auto="1"/>
      </patternFill>
    </fill>
    <fill>
      <patternFill patternType="solid">
        <fgColor indexed="27"/>
        <bgColor auto="1"/>
      </patternFill>
    </fill>
  </fills>
  <borders count="4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ck">
        <color indexed="20"/>
      </bottom>
      <diagonal/>
    </border>
    <border>
      <left style="thin">
        <color indexed="18"/>
      </left>
      <right style="thin">
        <color indexed="18"/>
      </right>
      <top style="thick">
        <color indexed="20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8"/>
      </bottom>
      <diagonal/>
    </border>
    <border>
      <left style="thin">
        <color indexed="18"/>
      </left>
      <right style="medium">
        <color indexed="8"/>
      </right>
      <top style="thin">
        <color indexed="1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8"/>
      </top>
      <bottom style="thin">
        <color indexed="1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8"/>
      </right>
      <top style="medium">
        <color indexed="8"/>
      </top>
      <bottom style="thin">
        <color indexed="18"/>
      </bottom>
      <diagonal/>
    </border>
    <border>
      <left style="thin">
        <color indexed="18"/>
      </left>
      <right style="medium">
        <color indexed="8"/>
      </right>
      <top style="medium">
        <color indexed="8"/>
      </top>
      <bottom style="thin">
        <color indexed="18"/>
      </bottom>
      <diagonal/>
    </border>
    <border>
      <left style="medium">
        <color indexed="8"/>
      </left>
      <right style="thin">
        <color indexed="18"/>
      </right>
      <top style="thin">
        <color indexed="18"/>
      </top>
      <bottom style="medium">
        <color indexed="8"/>
      </bottom>
      <diagonal/>
    </border>
    <border>
      <left style="thin">
        <color indexed="18"/>
      </left>
      <right style="thin">
        <color indexed="18"/>
      </right>
      <top style="medium">
        <color indexed="8"/>
      </top>
      <bottom style="medium">
        <color indexed="8"/>
      </bottom>
      <diagonal/>
    </border>
    <border>
      <left style="thin">
        <color indexed="1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1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1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8"/>
      </bottom>
      <diagonal/>
    </border>
    <border>
      <left style="medium">
        <color indexed="8"/>
      </left>
      <right style="thin">
        <color indexed="18"/>
      </right>
      <top style="medium">
        <color indexed="8"/>
      </top>
      <bottom/>
      <diagonal/>
    </border>
    <border>
      <left style="thin">
        <color indexed="1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18"/>
      </top>
      <bottom style="thin">
        <color indexed="1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18"/>
      </top>
      <bottom style="thin">
        <color indexed="18"/>
      </bottom>
      <diagonal/>
    </border>
    <border>
      <left style="medium">
        <color indexed="8"/>
      </left>
      <right/>
      <top/>
      <bottom/>
      <diagonal/>
    </border>
    <border>
      <left style="thin">
        <color indexed="1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18"/>
      </top>
      <bottom style="medium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medium">
        <color indexed="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medium">
        <color indexed="8"/>
      </right>
      <top/>
      <bottom style="thin">
        <color indexed="18"/>
      </bottom>
      <diagonal/>
    </border>
    <border>
      <left/>
      <right/>
      <top/>
      <bottom/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medium">
        <color indexed="8"/>
      </left>
      <right/>
      <top style="thin">
        <color indexed="1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18"/>
      </right>
      <top style="medium">
        <color indexed="8"/>
      </top>
      <bottom style="medium">
        <color indexed="8"/>
      </bottom>
      <diagonal/>
    </border>
    <border>
      <left style="thin">
        <color indexed="1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18"/>
      </right>
      <top style="thin">
        <color indexed="18"/>
      </top>
      <bottom/>
      <diagonal/>
    </border>
    <border>
      <left/>
      <right style="medium">
        <color indexed="8"/>
      </right>
      <top style="thin">
        <color indexed="18"/>
      </top>
      <bottom style="thin">
        <color indexed="1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thin">
        <color indexed="18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8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7" fillId="2" borderId="2" applyNumberFormat="1" applyFont="1" applyFill="1" applyBorder="1" applyAlignment="1" applyProtection="0">
      <alignment horizontal="center" vertical="bottom"/>
    </xf>
    <xf numFmtId="0" fontId="7" fillId="2" borderId="2" applyNumberFormat="1" applyFont="1" applyFill="1" applyBorder="1" applyAlignment="1" applyProtection="0">
      <alignment horizontal="center" vertical="bottom"/>
    </xf>
    <xf numFmtId="0" fontId="0" fillId="2" borderId="1" applyNumberFormat="1" applyFont="1" applyFill="1" applyBorder="1" applyAlignment="1" applyProtection="0">
      <alignment horizontal="center" vertical="bottom"/>
    </xf>
    <xf numFmtId="0" fontId="0" fillId="2" borderId="3" applyNumberFormat="1" applyFont="1" applyFill="1" applyBorder="1" applyAlignment="1" applyProtection="0">
      <alignment horizontal="center" vertical="bottom"/>
    </xf>
    <xf numFmtId="0" fontId="0" borderId="4" applyNumberFormat="0" applyFont="1" applyFill="0" applyBorder="1" applyAlignment="1" applyProtection="0">
      <alignment vertical="bottom"/>
    </xf>
    <xf numFmtId="0" fontId="8" fillId="2" borderId="1" applyNumberFormat="1" applyFont="1" applyFill="1" applyBorder="1" applyAlignment="1" applyProtection="0">
      <alignment vertical="bottom"/>
    </xf>
    <xf numFmtId="0" fontId="9" fillId="2" borderId="1" applyNumberFormat="1" applyFont="1" applyFill="1" applyBorder="1" applyAlignment="1" applyProtection="0">
      <alignment horizontal="center" vertical="bottom"/>
    </xf>
    <xf numFmtId="0" fontId="0" borderId="5" applyNumberFormat="0" applyFont="1" applyFill="0" applyBorder="1" applyAlignment="1" applyProtection="0">
      <alignment vertical="bottom"/>
    </xf>
    <xf numFmtId="49" fontId="10" fillId="2" borderId="6" applyNumberFormat="1" applyFont="1" applyFill="1" applyBorder="1" applyAlignment="1" applyProtection="0">
      <alignment vertical="bottom"/>
    </xf>
    <xf numFmtId="49" fontId="10" fillId="2" borderId="6" applyNumberFormat="1" applyFont="1" applyFill="1" applyBorder="1" applyAlignment="1" applyProtection="0">
      <alignment horizontal="center" vertical="bottom"/>
    </xf>
    <xf numFmtId="0" fontId="0" borderId="7" applyNumberFormat="0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49" fontId="8" fillId="3" borderId="6" applyNumberFormat="1" applyFont="1" applyFill="1" applyBorder="1" applyAlignment="1" applyProtection="0">
      <alignment vertical="bottom"/>
    </xf>
    <xf numFmtId="0" fontId="8" fillId="2" borderId="6" applyNumberFormat="1" applyFont="1" applyFill="1" applyBorder="1" applyAlignment="1" applyProtection="0">
      <alignment vertical="bottom"/>
    </xf>
    <xf numFmtId="14" fontId="9" fillId="2" borderId="6" applyNumberFormat="1" applyFont="1" applyFill="1" applyBorder="1" applyAlignment="1" applyProtection="0">
      <alignment horizontal="center" vertical="bottom"/>
    </xf>
    <xf numFmtId="14" fontId="9" fillId="2" borderId="1" applyNumberFormat="1" applyFont="1" applyFill="1" applyBorder="1" applyAlignment="1" applyProtection="0">
      <alignment horizontal="center" vertical="bottom"/>
    </xf>
    <xf numFmtId="49" fontId="8" fillId="4" borderId="6" applyNumberFormat="1" applyFont="1" applyFill="1" applyBorder="1" applyAlignment="1" applyProtection="0">
      <alignment vertical="bottom"/>
    </xf>
    <xf numFmtId="49" fontId="11" fillId="2" borderId="7" applyNumberFormat="1" applyFont="1" applyFill="1" applyBorder="1" applyAlignment="1" applyProtection="0">
      <alignment horizontal="center" vertical="center"/>
    </xf>
    <xf numFmtId="0" fontId="11" fillId="2" borderId="1" applyNumberFormat="1" applyFont="1" applyFill="1" applyBorder="1" applyAlignment="1" applyProtection="0">
      <alignment horizontal="center" vertical="center"/>
    </xf>
    <xf numFmtId="49" fontId="8" fillId="5" borderId="6" applyNumberFormat="1" applyFont="1" applyFill="1" applyBorder="1" applyAlignment="1" applyProtection="0">
      <alignment vertical="bottom"/>
    </xf>
    <xf numFmtId="0" fontId="11" fillId="2" borderId="7" applyNumberFormat="1" applyFont="1" applyFill="1" applyBorder="1" applyAlignment="1" applyProtection="0">
      <alignment horizontal="center" vertical="center"/>
    </xf>
    <xf numFmtId="0" fontId="0" borderId="9" applyNumberFormat="0" applyFont="1" applyFill="0" applyBorder="1" applyAlignment="1" applyProtection="0">
      <alignment vertical="bottom"/>
    </xf>
    <xf numFmtId="0" fontId="9" fillId="2" borderId="4" applyNumberFormat="1" applyFont="1" applyFill="1" applyBorder="1" applyAlignment="1" applyProtection="0">
      <alignment vertical="bottom"/>
    </xf>
    <xf numFmtId="0" fontId="9" fillId="2" borderId="1" applyNumberFormat="1" applyFont="1" applyFill="1" applyBorder="1" applyAlignment="1" applyProtection="0">
      <alignment vertical="bottom"/>
    </xf>
    <xf numFmtId="9" fontId="0" fillId="2" borderId="1" applyNumberFormat="1" applyFont="1" applyFill="1" applyBorder="1" applyAlignment="1" applyProtection="0">
      <alignment vertical="bottom"/>
    </xf>
    <xf numFmtId="49" fontId="8" fillId="6" borderId="10" applyNumberFormat="1" applyFont="1" applyFill="1" applyBorder="1" applyAlignment="1" applyProtection="0">
      <alignment horizontal="center" vertical="bottom"/>
    </xf>
    <xf numFmtId="0" fontId="8" fillId="6" borderId="11" applyNumberFormat="1" applyFont="1" applyFill="1" applyBorder="1" applyAlignment="1" applyProtection="0">
      <alignment horizontal="center" vertical="bottom"/>
    </xf>
    <xf numFmtId="0" fontId="8" fillId="6" borderId="12" applyNumberFormat="1" applyFont="1" applyFill="1" applyBorder="1" applyAlignment="1" applyProtection="0">
      <alignment horizontal="center" vertical="bottom"/>
    </xf>
    <xf numFmtId="0" fontId="9" fillId="2" borderId="7" applyNumberFormat="1" applyFont="1" applyFill="1" applyBorder="1" applyAlignment="1" applyProtection="0">
      <alignment vertical="bottom"/>
    </xf>
    <xf numFmtId="49" fontId="9" fillId="2" borderId="13" applyNumberFormat="1" applyFont="1" applyFill="1" applyBorder="1" applyAlignment="1" applyProtection="0">
      <alignment vertical="bottom"/>
    </xf>
    <xf numFmtId="0" fontId="9" fillId="2" borderId="9" applyNumberFormat="1" applyFont="1" applyFill="1" applyBorder="1" applyAlignment="1" applyProtection="0">
      <alignment vertical="bottom"/>
    </xf>
    <xf numFmtId="49" fontId="9" fillId="2" borderId="14" applyNumberFormat="1" applyFont="1" applyFill="1" applyBorder="1" applyAlignment="1" applyProtection="0">
      <alignment horizontal="center" vertical="bottom"/>
    </xf>
    <xf numFmtId="60" fontId="9" fillId="2" borderId="13" applyNumberFormat="1" applyFont="1" applyFill="1" applyBorder="1" applyAlignment="1" applyProtection="0">
      <alignment horizontal="center" vertical="bottom"/>
    </xf>
    <xf numFmtId="49" fontId="12" fillId="2" borderId="9" applyNumberFormat="1" applyFont="1" applyFill="1" applyBorder="1" applyAlignment="1" applyProtection="0">
      <alignment horizontal="center" vertical="bottom"/>
    </xf>
    <xf numFmtId="14" fontId="9" fillId="2" borderId="14" applyNumberFormat="1" applyFont="1" applyFill="1" applyBorder="1" applyAlignment="1" applyProtection="0">
      <alignment horizontal="center" vertical="bottom"/>
    </xf>
    <xf numFmtId="61" fontId="0" fillId="2" borderId="1" applyNumberFormat="1" applyFont="1" applyFill="1" applyBorder="1" applyAlignment="1" applyProtection="0">
      <alignment vertical="bottom"/>
    </xf>
    <xf numFmtId="49" fontId="9" fillId="2" borderId="7" applyNumberFormat="1" applyFont="1" applyFill="1" applyBorder="1" applyAlignment="1" applyProtection="0">
      <alignment vertical="bottom"/>
    </xf>
    <xf numFmtId="0" fontId="9" fillId="2" borderId="8" applyNumberFormat="1" applyFont="1" applyFill="1" applyBorder="1" applyAlignment="1" applyProtection="0">
      <alignment horizontal="center" vertical="bottom"/>
    </xf>
    <xf numFmtId="60" fontId="9" fillId="2" borderId="7" applyNumberFormat="1" applyFont="1" applyFill="1" applyBorder="1" applyAlignment="1" applyProtection="0">
      <alignment horizontal="center" vertical="bottom"/>
    </xf>
    <xf numFmtId="49" fontId="12" fillId="2" borderId="1" applyNumberFormat="1" applyFont="1" applyFill="1" applyBorder="1" applyAlignment="1" applyProtection="0">
      <alignment horizontal="center" vertical="bottom"/>
    </xf>
    <xf numFmtId="14" fontId="9" fillId="2" borderId="8" applyNumberFormat="1" applyFont="1" applyFill="1" applyBorder="1" applyAlignment="1" applyProtection="0">
      <alignment horizontal="center" vertical="bottom"/>
    </xf>
    <xf numFmtId="49" fontId="9" fillId="2" borderId="15" applyNumberFormat="1" applyFont="1" applyFill="1" applyBorder="1" applyAlignment="1" applyProtection="0">
      <alignment horizontal="left" vertical="bottom"/>
    </xf>
    <xf numFmtId="0" fontId="9" fillId="2" borderId="4" applyNumberFormat="1" applyFont="1" applyFill="1" applyBorder="1" applyAlignment="1" applyProtection="0">
      <alignment horizontal="left" vertical="bottom"/>
    </xf>
    <xf numFmtId="61" fontId="8" fillId="2" borderId="5" applyNumberFormat="1" applyFont="1" applyFill="1" applyBorder="1" applyAlignment="1" applyProtection="0">
      <alignment horizontal="center" vertical="bottom"/>
    </xf>
    <xf numFmtId="0" fontId="0" fillId="2" borderId="8" applyNumberFormat="1" applyFont="1" applyFill="1" applyBorder="1" applyAlignment="1" applyProtection="0">
      <alignment vertical="bottom"/>
    </xf>
    <xf numFmtId="60" fontId="9" fillId="2" borderId="15" applyNumberFormat="1" applyFont="1" applyFill="1" applyBorder="1" applyAlignment="1" applyProtection="0">
      <alignment horizontal="center" vertical="bottom"/>
    </xf>
    <xf numFmtId="49" fontId="12" fillId="2" borderId="4" applyNumberFormat="1" applyFont="1" applyFill="1" applyBorder="1" applyAlignment="1" applyProtection="0">
      <alignment horizontal="center" vertical="bottom"/>
    </xf>
    <xf numFmtId="14" fontId="9" fillId="2" borderId="5" applyNumberFormat="1" applyFont="1" applyFill="1" applyBorder="1" applyAlignment="1" applyProtection="0">
      <alignment horizontal="center" vertical="bottom"/>
    </xf>
    <xf numFmtId="0" fontId="9" fillId="2" borderId="16" applyNumberFormat="1" applyFont="1" applyFill="1" applyBorder="1" applyAlignment="1" applyProtection="0">
      <alignment horizontal="left" vertical="bottom"/>
    </xf>
    <xf numFmtId="61" fontId="9" fillId="2" borderId="9" applyNumberFormat="1" applyFont="1" applyFill="1" applyBorder="1" applyAlignment="1" applyProtection="0">
      <alignment vertical="bottom"/>
    </xf>
    <xf numFmtId="60" fontId="9" fillId="2" borderId="9" applyNumberFormat="1" applyFont="1" applyFill="1" applyBorder="1" applyAlignment="1" applyProtection="0">
      <alignment vertical="bottom"/>
    </xf>
    <xf numFmtId="0" fontId="12" fillId="2" borderId="9" applyNumberFormat="1" applyFont="1" applyFill="1" applyBorder="1" applyAlignment="1" applyProtection="0">
      <alignment horizontal="center" vertical="bottom"/>
    </xf>
    <xf numFmtId="14" fontId="9" fillId="2" borderId="9" applyNumberFormat="1" applyFont="1" applyFill="1" applyBorder="1" applyAlignment="1" applyProtection="0">
      <alignment horizontal="center" vertical="bottom"/>
    </xf>
    <xf numFmtId="10" fontId="8" fillId="2" borderId="6" applyNumberFormat="1" applyFont="1" applyFill="1" applyBorder="1" applyAlignment="1" applyProtection="0">
      <alignment vertical="bottom"/>
    </xf>
    <xf numFmtId="0" fontId="8" fillId="2" borderId="7" applyNumberFormat="1" applyFont="1" applyFill="1" applyBorder="1" applyAlignment="1" applyProtection="0">
      <alignment vertical="bottom"/>
    </xf>
    <xf numFmtId="61" fontId="9" fillId="2" borderId="1" applyNumberFormat="1" applyFont="1" applyFill="1" applyBorder="1" applyAlignment="1" applyProtection="0">
      <alignment vertical="bottom"/>
    </xf>
    <xf numFmtId="0" fontId="12" fillId="2" borderId="1" applyNumberFormat="1" applyFont="1" applyFill="1" applyBorder="1" applyAlignment="1" applyProtection="0">
      <alignment horizontal="center" vertical="bottom"/>
    </xf>
    <xf numFmtId="0" fontId="8" fillId="2" borderId="17" applyNumberFormat="1" applyFont="1" applyFill="1" applyBorder="1" applyAlignment="1" applyProtection="0">
      <alignment vertical="bottom"/>
    </xf>
    <xf numFmtId="10" fontId="8" fillId="2" borderId="18" applyNumberFormat="1" applyFont="1" applyFill="1" applyBorder="1" applyAlignment="1" applyProtection="0">
      <alignment vertical="bottom"/>
    </xf>
    <xf numFmtId="49" fontId="8" fillId="2" borderId="13" applyNumberFormat="1" applyFont="1" applyFill="1" applyBorder="1" applyAlignment="1" applyProtection="0">
      <alignment horizontal="left" vertical="bottom"/>
    </xf>
    <xf numFmtId="0" fontId="8" fillId="2" borderId="9" applyNumberFormat="1" applyFont="1" applyFill="1" applyBorder="1" applyAlignment="1" applyProtection="0">
      <alignment horizontal="left" vertical="bottom"/>
    </xf>
    <xf numFmtId="49" fontId="9" fillId="2" borderId="9" applyNumberFormat="1" applyFont="1" applyFill="1" applyBorder="1" applyAlignment="1" applyProtection="0">
      <alignment vertical="bottom"/>
    </xf>
    <xf numFmtId="49" fontId="8" fillId="2" borderId="9" applyNumberFormat="1" applyFont="1" applyFill="1" applyBorder="1" applyAlignment="1" applyProtection="0">
      <alignment vertical="bottom"/>
    </xf>
    <xf numFmtId="14" fontId="9" fillId="2" borderId="14" applyNumberFormat="1" applyFont="1" applyFill="1" applyBorder="1" applyAlignment="1" applyProtection="0">
      <alignment vertical="bottom"/>
    </xf>
    <xf numFmtId="49" fontId="8" fillId="2" borderId="15" applyNumberFormat="1" applyFont="1" applyFill="1" applyBorder="1" applyAlignment="1" applyProtection="0">
      <alignment horizontal="left" vertical="bottom"/>
    </xf>
    <xf numFmtId="0" fontId="8" fillId="2" borderId="4" applyNumberFormat="1" applyFont="1" applyFill="1" applyBorder="1" applyAlignment="1" applyProtection="0">
      <alignment horizontal="left" vertical="bottom"/>
    </xf>
    <xf numFmtId="49" fontId="9" fillId="2" borderId="4" applyNumberFormat="1" applyFont="1" applyFill="1" applyBorder="1" applyAlignment="1" applyProtection="0">
      <alignment vertical="bottom"/>
    </xf>
    <xf numFmtId="49" fontId="8" fillId="2" borderId="4" applyNumberFormat="1" applyFont="1" applyFill="1" applyBorder="1" applyAlignment="1" applyProtection="0">
      <alignment vertical="bottom"/>
    </xf>
    <xf numFmtId="61" fontId="13" fillId="2" borderId="5" applyNumberFormat="1" applyFont="1" applyFill="1" applyBorder="1" applyAlignment="1" applyProtection="0">
      <alignment vertical="bottom"/>
    </xf>
    <xf numFmtId="62" fontId="14" fillId="2" borderId="1" applyNumberFormat="1" applyFont="1" applyFill="1" applyBorder="1" applyAlignment="1" applyProtection="0">
      <alignment vertical="bottom"/>
    </xf>
    <xf numFmtId="0" fontId="9" fillId="2" borderId="16" applyNumberFormat="1" applyFont="1" applyFill="1" applyBorder="1" applyAlignment="1" applyProtection="0">
      <alignment vertical="bottom"/>
    </xf>
    <xf numFmtId="49" fontId="8" fillId="2" borderId="6" applyNumberFormat="1" applyFont="1" applyFill="1" applyBorder="1" applyAlignment="1" applyProtection="0">
      <alignment horizontal="center" vertical="bottom"/>
    </xf>
    <xf numFmtId="49" fontId="9" fillId="2" borderId="19" applyNumberFormat="1" applyFont="1" applyFill="1" applyBorder="1" applyAlignment="1" applyProtection="0">
      <alignment vertical="bottom"/>
    </xf>
    <xf numFmtId="0" fontId="9" fillId="2" borderId="20" applyNumberFormat="1" applyFont="1" applyFill="1" applyBorder="1" applyAlignment="1" applyProtection="0">
      <alignment vertical="bottom"/>
    </xf>
    <xf numFmtId="61" fontId="9" fillId="2" borderId="21" applyNumberFormat="1" applyFont="1" applyFill="1" applyBorder="1" applyAlignment="1" applyProtection="0">
      <alignment vertical="bottom"/>
    </xf>
    <xf numFmtId="0" fontId="0" fillId="2" borderId="22" applyNumberFormat="1" applyFont="1" applyFill="1" applyBorder="1" applyAlignment="1" applyProtection="0">
      <alignment vertical="bottom"/>
    </xf>
    <xf numFmtId="0" fontId="0" fillId="2" borderId="23" applyNumberFormat="1" applyFont="1" applyFill="1" applyBorder="1" applyAlignment="1" applyProtection="0">
      <alignment vertical="bottom"/>
    </xf>
    <xf numFmtId="0" fontId="9" fillId="2" borderId="21" applyNumberFormat="1" applyFont="1" applyFill="1" applyBorder="1" applyAlignment="1" applyProtection="0">
      <alignment horizontal="center" vertical="bottom"/>
    </xf>
    <xf numFmtId="49" fontId="9" fillId="2" borderId="24" applyNumberFormat="1" applyFont="1" applyFill="1" applyBorder="1" applyAlignment="1" applyProtection="0">
      <alignment vertical="bottom"/>
    </xf>
    <xf numFmtId="0" fontId="9" fillId="2" borderId="25" applyNumberFormat="1" applyFont="1" applyFill="1" applyBorder="1" applyAlignment="1" applyProtection="0">
      <alignment vertical="bottom"/>
    </xf>
    <xf numFmtId="61" fontId="9" fillId="2" borderId="26" applyNumberFormat="1" applyFont="1" applyFill="1" applyBorder="1" applyAlignment="1" applyProtection="0">
      <alignment vertical="bottom"/>
    </xf>
    <xf numFmtId="49" fontId="9" fillId="7" borderId="27" applyNumberFormat="1" applyFont="1" applyFill="1" applyBorder="1" applyAlignment="1" applyProtection="0">
      <alignment horizontal="center" vertical="bottom"/>
    </xf>
    <xf numFmtId="0" fontId="9" fillId="7" borderId="25" applyNumberFormat="1" applyFont="1" applyFill="1" applyBorder="1" applyAlignment="1" applyProtection="0">
      <alignment horizontal="center" vertical="bottom"/>
    </xf>
    <xf numFmtId="10" fontId="9" fillId="2" borderId="26" applyNumberFormat="1" applyFont="1" applyFill="1" applyBorder="1" applyAlignment="1" applyProtection="0">
      <alignment horizontal="center" vertical="bottom"/>
    </xf>
    <xf numFmtId="0" fontId="9" fillId="2" borderId="26" applyNumberFormat="1" applyFont="1" applyFill="1" applyBorder="1" applyAlignment="1" applyProtection="0">
      <alignment horizontal="center" vertical="bottom"/>
    </xf>
    <xf numFmtId="0" fontId="9" fillId="2" borderId="28" applyNumberFormat="1" applyFont="1" applyFill="1" applyBorder="1" applyAlignment="1" applyProtection="0">
      <alignment vertical="bottom"/>
    </xf>
    <xf numFmtId="61" fontId="9" fillId="2" borderId="29" applyNumberFormat="1" applyFont="1" applyFill="1" applyBorder="1" applyAlignment="1" applyProtection="0">
      <alignment vertical="bottom"/>
    </xf>
    <xf numFmtId="49" fontId="9" fillId="4" borderId="27" applyNumberFormat="1" applyFont="1" applyFill="1" applyBorder="1" applyAlignment="1" applyProtection="0">
      <alignment horizontal="center" vertical="bottom"/>
    </xf>
    <xf numFmtId="0" fontId="9" fillId="4" borderId="25" applyNumberFormat="1" applyFont="1" applyFill="1" applyBorder="1" applyAlignment="1" applyProtection="0">
      <alignment horizontal="center" vertical="bottom"/>
    </xf>
    <xf numFmtId="61" fontId="9" fillId="2" borderId="6" applyNumberFormat="1" applyFont="1" applyFill="1" applyBorder="1" applyAlignment="1" applyProtection="0">
      <alignment vertical="bottom"/>
    </xf>
    <xf numFmtId="49" fontId="9" fillId="5" borderId="27" applyNumberFormat="1" applyFont="1" applyFill="1" applyBorder="1" applyAlignment="1" applyProtection="0">
      <alignment horizontal="center" vertical="bottom"/>
    </xf>
    <xf numFmtId="0" fontId="9" fillId="5" borderId="25" applyNumberFormat="1" applyFont="1" applyFill="1" applyBorder="1" applyAlignment="1" applyProtection="0">
      <alignment horizontal="center" vertical="bottom"/>
    </xf>
    <xf numFmtId="0" fontId="0" borderId="30" applyNumberFormat="0" applyFont="1" applyFill="0" applyBorder="1" applyAlignment="1" applyProtection="0">
      <alignment vertical="bottom"/>
    </xf>
    <xf numFmtId="9" fontId="9" fillId="2" borderId="25" applyNumberFormat="1" applyFont="1" applyFill="1" applyBorder="1" applyAlignment="1" applyProtection="0">
      <alignment horizontal="center" vertical="bottom"/>
    </xf>
    <xf numFmtId="0" fontId="9" fillId="2" borderId="31" applyNumberFormat="1" applyFont="1" applyFill="1" applyBorder="1" applyAlignment="1" applyProtection="0">
      <alignment vertical="bottom"/>
    </xf>
    <xf numFmtId="0" fontId="9" fillId="2" borderId="32" applyNumberFormat="1" applyFont="1" applyFill="1" applyBorder="1" applyAlignment="1" applyProtection="0">
      <alignment vertical="bottom"/>
    </xf>
    <xf numFmtId="0" fontId="0" borderId="24" applyNumberFormat="0" applyFont="1" applyFill="0" applyBorder="1" applyAlignment="1" applyProtection="0">
      <alignment vertical="bottom"/>
    </xf>
    <xf numFmtId="61" fontId="0" fillId="2" borderId="33" applyNumberFormat="1" applyFont="1" applyFill="1" applyBorder="1" applyAlignment="1" applyProtection="0">
      <alignment vertical="bottom"/>
    </xf>
    <xf numFmtId="0" fontId="0" borderId="34" applyNumberFormat="0" applyFont="1" applyFill="0" applyBorder="1" applyAlignment="1" applyProtection="0">
      <alignment vertical="bottom"/>
    </xf>
    <xf numFmtId="0" fontId="9" fillId="2" borderId="7" applyNumberFormat="1" applyFont="1" applyFill="1" applyBorder="1" applyAlignment="1" applyProtection="0">
      <alignment horizontal="center" vertical="bottom"/>
    </xf>
    <xf numFmtId="10" fontId="9" fillId="2" borderId="25" applyNumberFormat="1" applyFont="1" applyFill="1" applyBorder="1" applyAlignment="1" applyProtection="0">
      <alignment horizontal="center" vertical="bottom"/>
    </xf>
    <xf numFmtId="0" fontId="9" fillId="2" borderId="8" applyNumberFormat="1" applyFont="1" applyFill="1" applyBorder="1" applyAlignment="1" applyProtection="0">
      <alignment vertical="bottom"/>
    </xf>
    <xf numFmtId="0" fontId="0" borderId="35" applyNumberFormat="0" applyFont="1" applyFill="0" applyBorder="1" applyAlignment="1" applyProtection="0">
      <alignment vertical="bottom"/>
    </xf>
    <xf numFmtId="49" fontId="8" fillId="2" borderId="36" applyNumberFormat="1" applyFont="1" applyFill="1" applyBorder="1" applyAlignment="1" applyProtection="0">
      <alignment vertical="bottom"/>
    </xf>
    <xf numFmtId="0" fontId="9" fillId="2" borderId="37" applyNumberFormat="1" applyFont="1" applyFill="1" applyBorder="1" applyAlignment="1" applyProtection="0">
      <alignment vertical="bottom"/>
    </xf>
    <xf numFmtId="0" fontId="9" fillId="2" borderId="15" applyNumberFormat="1" applyFont="1" applyFill="1" applyBorder="1" applyAlignment="1" applyProtection="0">
      <alignment vertical="bottom"/>
    </xf>
    <xf numFmtId="0" fontId="9" fillId="2" borderId="5" applyNumberFormat="1" applyFont="1" applyFill="1" applyBorder="1" applyAlignment="1" applyProtection="0">
      <alignment vertical="bottom"/>
    </xf>
    <xf numFmtId="10" fontId="9" fillId="2" borderId="29" applyNumberFormat="1" applyFont="1" applyFill="1" applyBorder="1" applyAlignment="1" applyProtection="0">
      <alignment horizontal="center" vertical="bottom"/>
    </xf>
    <xf numFmtId="0" fontId="9" fillId="2" borderId="29" applyNumberFormat="1" applyFont="1" applyFill="1" applyBorder="1" applyAlignment="1" applyProtection="0">
      <alignment horizontal="center" vertical="bottom"/>
    </xf>
    <xf numFmtId="49" fontId="9" fillId="2" borderId="10" applyNumberFormat="1" applyFont="1" applyFill="1" applyBorder="1" applyAlignment="1" applyProtection="0">
      <alignment vertical="bottom"/>
    </xf>
    <xf numFmtId="0" fontId="9" fillId="2" borderId="12" applyNumberFormat="1" applyFont="1" applyFill="1" applyBorder="1" applyAlignment="1" applyProtection="0">
      <alignment vertical="bottom"/>
    </xf>
    <xf numFmtId="49" fontId="9" fillId="2" borderId="38" applyNumberFormat="1" applyFont="1" applyFill="1" applyBorder="1" applyAlignment="1" applyProtection="0">
      <alignment vertical="bottom"/>
    </xf>
    <xf numFmtId="0" fontId="9" fillId="2" borderId="39" applyNumberFormat="1" applyFont="1" applyFill="1" applyBorder="1" applyAlignment="1" applyProtection="0">
      <alignment vertical="bottom"/>
    </xf>
    <xf numFmtId="0" fontId="9" fillId="8" borderId="6" applyNumberFormat="1" applyFont="1" applyFill="1" applyBorder="1" applyAlignment="1" applyProtection="0">
      <alignment vertical="bottom"/>
    </xf>
    <xf numFmtId="0" fontId="9" fillId="8" borderId="6" applyNumberFormat="1" applyFont="1" applyFill="1" applyBorder="1" applyAlignment="1" applyProtection="0">
      <alignment horizontal="center" vertical="bottom"/>
    </xf>
    <xf numFmtId="49" fontId="15" fillId="2" borderId="16" applyNumberFormat="1" applyFont="1" applyFill="1" applyBorder="1" applyAlignment="1" applyProtection="0">
      <alignment vertical="bottom"/>
    </xf>
    <xf numFmtId="0" fontId="15" fillId="2" borderId="16" applyNumberFormat="1" applyFont="1" applyFill="1" applyBorder="1" applyAlignment="1" applyProtection="0">
      <alignment vertical="bottom"/>
    </xf>
    <xf numFmtId="0" fontId="8" fillId="2" borderId="16" applyNumberFormat="1" applyFont="1" applyFill="1" applyBorder="1" applyAlignment="1" applyProtection="0">
      <alignment horizontal="center" vertical="bottom"/>
    </xf>
    <xf numFmtId="62" fontId="17" fillId="2" borderId="16" applyNumberFormat="1" applyFont="1" applyFill="1" applyBorder="1" applyAlignment="1" applyProtection="0">
      <alignment vertical="bottom"/>
    </xf>
    <xf numFmtId="49" fontId="8" fillId="6" borderId="10" applyNumberFormat="1" applyFont="1" applyFill="1" applyBorder="1" applyAlignment="1" applyProtection="0">
      <alignment vertical="bottom"/>
    </xf>
    <xf numFmtId="0" fontId="8" fillId="6" borderId="12" applyNumberFormat="1" applyFont="1" applyFill="1" applyBorder="1" applyAlignment="1" applyProtection="0">
      <alignment vertical="bottom"/>
    </xf>
    <xf numFmtId="0" fontId="9" fillId="2" borderId="6" applyNumberFormat="1" applyFont="1" applyFill="1" applyBorder="1" applyAlignment="1" applyProtection="0">
      <alignment horizontal="center" vertical="bottom"/>
    </xf>
    <xf numFmtId="49" fontId="9" fillId="2" borderId="6" applyNumberFormat="1" applyFont="1" applyFill="1" applyBorder="1" applyAlignment="1" applyProtection="0">
      <alignment horizontal="center" vertical="bottom"/>
    </xf>
    <xf numFmtId="0" fontId="9" fillId="2" borderId="14" applyNumberFormat="1" applyFont="1" applyFill="1" applyBorder="1" applyAlignment="1" applyProtection="0">
      <alignment vertical="bottom"/>
    </xf>
    <xf numFmtId="61" fontId="8" fillId="2" borderId="21" applyNumberFormat="1" applyFont="1" applyFill="1" applyBorder="1" applyAlignment="1" applyProtection="0">
      <alignment vertical="bottom"/>
    </xf>
    <xf numFmtId="61" fontId="9" fillId="6" borderId="6" applyNumberFormat="1" applyFont="1" applyFill="1" applyBorder="1" applyAlignment="1" applyProtection="0">
      <alignment vertical="bottom"/>
    </xf>
    <xf numFmtId="61" fontId="9" fillId="6" borderId="40" applyNumberFormat="1" applyFont="1" applyFill="1" applyBorder="1" applyAlignment="1" applyProtection="0">
      <alignment vertical="bottom"/>
    </xf>
    <xf numFmtId="61" fontId="9" fillId="5" borderId="40" applyNumberFormat="1" applyFont="1" applyFill="1" applyBorder="1" applyAlignment="1" applyProtection="0">
      <alignment vertical="bottom"/>
    </xf>
    <xf numFmtId="61" fontId="9" fillId="4" borderId="40" applyNumberFormat="1" applyFont="1" applyFill="1" applyBorder="1" applyAlignment="1" applyProtection="0">
      <alignment vertical="bottom"/>
    </xf>
    <xf numFmtId="0" fontId="9" fillId="3" borderId="40" applyNumberFormat="1" applyFont="1" applyFill="1" applyBorder="1" applyAlignment="1" applyProtection="0">
      <alignment vertical="bottom"/>
    </xf>
    <xf numFmtId="0" fontId="9" fillId="2" borderId="26" applyNumberFormat="1" applyFont="1" applyFill="1" applyBorder="1" applyAlignment="1" applyProtection="0">
      <alignment vertical="bottom"/>
    </xf>
    <xf numFmtId="0" fontId="9" fillId="6" borderId="41" applyNumberFormat="1" applyFont="1" applyFill="1" applyBorder="1" applyAlignment="1" applyProtection="0">
      <alignment vertical="bottom"/>
    </xf>
    <xf numFmtId="0" fontId="9" fillId="5" borderId="42" applyNumberFormat="1" applyFont="1" applyFill="1" applyBorder="1" applyAlignment="1" applyProtection="0">
      <alignment vertical="bottom"/>
    </xf>
    <xf numFmtId="0" fontId="9" fillId="4" borderId="42" applyNumberFormat="1" applyFont="1" applyFill="1" applyBorder="1" applyAlignment="1" applyProtection="0">
      <alignment vertical="bottom"/>
    </xf>
    <xf numFmtId="0" fontId="9" fillId="3" borderId="42" applyNumberFormat="1" applyFont="1" applyFill="1" applyBorder="1" applyAlignment="1" applyProtection="0">
      <alignment vertical="bottom"/>
    </xf>
    <xf numFmtId="49" fontId="9" fillId="2" borderId="43" applyNumberFormat="1" applyFont="1" applyFill="1" applyBorder="1" applyAlignment="1" applyProtection="0">
      <alignment vertical="bottom"/>
    </xf>
    <xf numFmtId="0" fontId="9" fillId="5" borderId="41" applyNumberFormat="1" applyFont="1" applyFill="1" applyBorder="1" applyAlignment="1" applyProtection="0">
      <alignment vertical="bottom"/>
    </xf>
    <xf numFmtId="49" fontId="9" fillId="5" borderId="27" applyNumberFormat="1" applyFont="1" applyFill="1" applyBorder="1" applyAlignment="1" applyProtection="0">
      <alignment vertical="bottom"/>
    </xf>
    <xf numFmtId="49" fontId="9" fillId="2" borderId="44" applyNumberFormat="1" applyFont="1" applyFill="1" applyBorder="1" applyAlignment="1" applyProtection="0">
      <alignment vertical="bottom"/>
    </xf>
    <xf numFmtId="62" fontId="8" fillId="2" borderId="6" applyNumberFormat="1" applyFont="1" applyFill="1" applyBorder="1" applyAlignment="1" applyProtection="0">
      <alignment vertical="bottom"/>
    </xf>
    <xf numFmtId="0" fontId="9" fillId="4" borderId="41" applyNumberFormat="1" applyFont="1" applyFill="1" applyBorder="1" applyAlignment="1" applyProtection="0">
      <alignment vertical="bottom"/>
    </xf>
    <xf numFmtId="49" fontId="9" fillId="4" borderId="27" applyNumberFormat="1" applyFont="1" applyFill="1" applyBorder="1" applyAlignment="1" applyProtection="0">
      <alignment vertical="bottom"/>
    </xf>
    <xf numFmtId="0" fontId="9" fillId="5" borderId="40" applyNumberFormat="1" applyFont="1" applyFill="1" applyBorder="1" applyAlignment="1" applyProtection="0">
      <alignment vertical="bottom"/>
    </xf>
    <xf numFmtId="0" fontId="9" fillId="3" borderId="41" applyNumberFormat="1" applyFont="1" applyFill="1" applyBorder="1" applyAlignment="1" applyProtection="0">
      <alignment vertical="bottom"/>
    </xf>
    <xf numFmtId="49" fontId="9" fillId="3" borderId="45" applyNumberFormat="1" applyFont="1" applyFill="1" applyBorder="1" applyAlignment="1" applyProtection="0">
      <alignment vertical="bottom"/>
    </xf>
    <xf numFmtId="49" fontId="9" fillId="2" borderId="46" applyNumberFormat="1" applyFont="1" applyFill="1" applyBorder="1" applyAlignment="1" applyProtection="0">
      <alignment vertical="bottom"/>
    </xf>
    <xf numFmtId="0" fontId="0" fillId="2" borderId="26" applyNumberFormat="1" applyFont="1" applyFill="1" applyBorder="1" applyAlignment="1" applyProtection="0">
      <alignment vertical="bottom"/>
    </xf>
    <xf numFmtId="0" fontId="9" fillId="4" borderId="40" applyNumberFormat="1" applyFont="1" applyFill="1" applyBorder="1" applyAlignment="1" applyProtection="0">
      <alignment vertical="bottom"/>
    </xf>
    <xf numFmtId="49" fontId="9" fillId="4" borderId="6" applyNumberFormat="1" applyFont="1" applyFill="1" applyBorder="1" applyAlignment="1" applyProtection="0">
      <alignment vertical="bottom"/>
    </xf>
    <xf numFmtId="63" fontId="9" fillId="2" borderId="6" applyNumberFormat="1" applyFont="1" applyFill="1" applyBorder="1" applyAlignment="1" applyProtection="0">
      <alignment vertical="bottom"/>
    </xf>
    <xf numFmtId="62" fontId="9" fillId="2" borderId="26" applyNumberFormat="1" applyFont="1" applyFill="1" applyBorder="1" applyAlignment="1" applyProtection="0">
      <alignment vertical="bottom"/>
    </xf>
    <xf numFmtId="49" fontId="9" fillId="3" borderId="6" applyNumberFormat="1" applyFont="1" applyFill="1" applyBorder="1" applyAlignment="1" applyProtection="0">
      <alignment vertical="bottom"/>
    </xf>
    <xf numFmtId="49" fontId="9" fillId="5" borderId="6" applyNumberFormat="1" applyFont="1" applyFill="1" applyBorder="1" applyAlignment="1" applyProtection="0">
      <alignment vertical="bottom"/>
    </xf>
    <xf numFmtId="0" fontId="9" fillId="2" borderId="29" applyNumberFormat="1" applyFont="1" applyFill="1" applyBorder="1" applyAlignment="1" applyProtection="0">
      <alignment vertical="bottom"/>
    </xf>
    <xf numFmtId="49" fontId="8" fillId="2" borderId="38" applyNumberFormat="1" applyFont="1" applyFill="1" applyBorder="1" applyAlignment="1" applyProtection="0">
      <alignment horizontal="left" vertical="bottom"/>
    </xf>
    <xf numFmtId="0" fontId="8" fillId="2" borderId="39" applyNumberFormat="1" applyFont="1" applyFill="1" applyBorder="1" applyAlignment="1" applyProtection="0">
      <alignment horizontal="left" vertical="bottom"/>
    </xf>
    <xf numFmtId="60" fontId="8" fillId="9" borderId="6" applyNumberFormat="1" applyFont="1" applyFill="1" applyBorder="1" applyAlignment="1" applyProtection="0">
      <alignment vertical="bottom"/>
    </xf>
    <xf numFmtId="61" fontId="9" fillId="6" borderId="10" applyNumberFormat="1" applyFont="1" applyFill="1" applyBorder="1" applyAlignment="1" applyProtection="0">
      <alignment vertical="bottom"/>
    </xf>
    <xf numFmtId="61" fontId="9" fillId="6" borderId="11" applyNumberFormat="1" applyFont="1" applyFill="1" applyBorder="1" applyAlignment="1" applyProtection="0">
      <alignment vertical="bottom"/>
    </xf>
    <xf numFmtId="61" fontId="9" fillId="6" borderId="12" applyNumberFormat="1" applyFont="1" applyFill="1" applyBorder="1" applyAlignment="1" applyProtection="0">
      <alignment vertical="bottom"/>
    </xf>
    <xf numFmtId="49" fontId="8" fillId="2" borderId="38" applyNumberFormat="1" applyFont="1" applyFill="1" applyBorder="1" applyAlignment="1" applyProtection="0">
      <alignment vertical="bottom"/>
    </xf>
    <xf numFmtId="10" fontId="9" fillId="2" borderId="39" applyNumberFormat="1" applyFont="1" applyFill="1" applyBorder="1" applyAlignment="1" applyProtection="0">
      <alignment vertical="bottom"/>
    </xf>
    <xf numFmtId="10" fontId="17" fillId="2" borderId="38" applyNumberFormat="1" applyFont="1" applyFill="1" applyBorder="1" applyAlignment="1" applyProtection="0">
      <alignment horizontal="center" vertical="bottom"/>
    </xf>
    <xf numFmtId="10" fontId="17" fillId="2" borderId="16" applyNumberFormat="1" applyFont="1" applyFill="1" applyBorder="1" applyAlignment="1" applyProtection="0">
      <alignment horizontal="center" vertical="bottom"/>
    </xf>
    <xf numFmtId="10" fontId="17" fillId="2" borderId="39" applyNumberFormat="1" applyFont="1" applyFill="1" applyBorder="1" applyAlignment="1" applyProtection="0">
      <alignment horizontal="center" vertical="bottom"/>
    </xf>
    <xf numFmtId="10" fontId="9" fillId="6" borderId="41" applyNumberFormat="1" applyFont="1" applyFill="1" applyBorder="1" applyAlignment="1" applyProtection="0">
      <alignment vertical="bottom"/>
    </xf>
    <xf numFmtId="49" fontId="18" fillId="2" borderId="9" applyNumberFormat="1" applyFont="1" applyFill="1" applyBorder="1" applyAlignment="1" applyProtection="0">
      <alignment vertical="bottom"/>
    </xf>
    <xf numFmtId="0" fontId="19" fillId="2" borderId="1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49" fontId="9" fillId="2" borderId="1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9" fontId="9" fillId="2" borderId="1" applyNumberFormat="1" applyFont="1" applyFill="1" applyBorder="1" applyAlignment="1" applyProtection="0">
      <alignment vertical="bottom"/>
    </xf>
    <xf numFmtId="60" fontId="0" fillId="2" borderId="1" applyNumberFormat="1" applyFont="1" applyFill="1" applyBorder="1" applyAlignment="1" applyProtection="0">
      <alignment vertical="bottom"/>
    </xf>
    <xf numFmtId="10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2cc"/>
      <rgbColor rgb="ffd8d8d8"/>
      <rgbColor rgb="ff595959"/>
      <rgbColor rgb="ff878787"/>
      <rgbColor rgb="ff5799d6"/>
      <rgbColor rgb="ffa2a2a2"/>
      <rgbColor rgb="ffbfbfbf"/>
      <rgbColor rgb="ff3f3f3f"/>
      <rgbColor rgb="ff2e75b5"/>
      <rgbColor rgb="ffaaaaaa"/>
      <rgbColor rgb="ffffffff"/>
      <rgbColor rgb="ff333399"/>
      <rgbColor rgb="ffb4c6e7"/>
      <rgbColor rgb="ffc5deb5"/>
      <rgbColor rgb="ff5b9bd5"/>
      <rgbColor rgb="fff7caac"/>
      <rgbColor rgb="ff44749f"/>
      <rgbColor rgb="ff333333"/>
      <rgbColor rgb="ffff0000"/>
      <rgbColor rgb="ff9cc2e5"/>
      <rgbColor rgb="ffc0c0c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1" i="0" strike="noStrike" sz="1600" u="none">
                <a:solidFill>
                  <a:srgbClr val="595959"/>
                </a:solidFill>
                <a:latin typeface="Calibri"/>
              </a:defRPr>
            </a:pPr>
            <a:r>
              <a:rPr b="1" i="0" strike="noStrike" sz="1600" u="none">
                <a:solidFill>
                  <a:srgbClr val="595959"/>
                </a:solidFill>
                <a:latin typeface="Calibri"/>
              </a:rPr>
              <a:t>Endettement mensuel</a:t>
            </a:r>
          </a:p>
        </c:rich>
      </c:tx>
      <c:layout>
        <c:manualLayout>
          <c:xMode val="edge"/>
          <c:yMode val="edge"/>
          <c:x val="0.313644"/>
          <c:y val="0"/>
          <c:w val="0.421487"/>
          <c:h val="0.109302"/>
        </c:manualLayout>
      </c:layout>
      <c:overlay val="1"/>
      <c:spPr>
        <a:noFill/>
        <a:effectLst/>
      </c:spPr>
    </c:title>
    <c:autoTitleDeleted val="1"/>
    <c:view3D>
      <c:rotX val="50"/>
      <c:hPercent val="50"/>
      <c:rotY val="0"/>
      <c:depthPercent val="100"/>
      <c:rAngAx val="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81243"/>
          <c:y val="0.0185538"/>
          <c:w val="0.486289"/>
          <c:h val="0.768861"/>
        </c:manualLayout>
      </c:layout>
      <c:pie3DChart>
        <c:varyColors val="0"/>
        <c:ser>
          <c:idx val="0"/>
          <c:order val="0"/>
          <c:tx>
            <c:v/>
          </c:tx>
          <c:spPr>
            <a:solidFill>
              <a:srgbClr val="589AD6"/>
            </a:solidFill>
            <a:ln w="12700" cap="flat">
              <a:noFill/>
              <a:miter lim="400000"/>
            </a:ln>
            <a:effectLst/>
            <a:sp3d prstMaterial="matte"/>
          </c:spPr>
          <c:explosion val="9"/>
          <c:dPt>
            <c:idx val="0"/>
            <c:explosion val="9"/>
            <c:spPr>
              <a:solidFill>
                <a:srgbClr val="589AD6"/>
              </a:solidFill>
              <a:ln w="12700" cap="flat">
                <a:noFill/>
                <a:miter lim="400000"/>
              </a:ln>
              <a:effectLst/>
              <a:sp3d prstMaterial="matte"/>
            </c:spPr>
          </c:dPt>
          <c:dPt>
            <c:idx val="1"/>
            <c:explosion val="9"/>
            <c:spPr>
              <a:solidFill>
                <a:srgbClr val="A3A3A3"/>
              </a:solidFill>
              <a:ln w="12700" cap="flat">
                <a:noFill/>
                <a:miter lim="400000"/>
              </a:ln>
              <a:effectLst/>
              <a:sp3d prstMaterial="matte"/>
            </c:spPr>
          </c:dPt>
          <c:dLbls>
            <c:dLbl>
              <c:idx val="0"/>
              <c:numFmt formatCode="&quot; &quot;#,##0.00&quot; € &quot;;&quot;-&quot;#,##0.00&quot; € &quot;;&quot; '-&quot;??&quot; € &quot;" sourceLinked="0"/>
              <c:txPr>
                <a:bodyPr/>
                <a:lstStyle/>
                <a:p>
                  <a:pPr>
                    <a:defRPr b="0" i="0" strike="noStrike" sz="900" u="none">
                      <a:solidFill>
                        <a:srgbClr val="595959"/>
                      </a:solidFill>
                      <a:latin typeface="Calibri"/>
                    </a:defRPr>
                  </a:pPr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&quot; &quot;#,##0.00&quot; € &quot;;&quot;-&quot;#,##0.00&quot; € &quot;;&quot; '-&quot;??&quot; € &quot;" sourceLinked="0"/>
              <c:txPr>
                <a:bodyPr/>
                <a:lstStyle/>
                <a:p>
                  <a:pPr>
                    <a:defRPr b="0" i="0" strike="noStrike" sz="900" u="none">
                      <a:solidFill>
                        <a:srgbClr val="595959"/>
                      </a:solidFill>
                      <a:latin typeface="Calibri"/>
                    </a:defRPr>
                  </a:pPr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 &quot;#,##0.00&quot; € &quot;;&quot;-&quot;#,##0.00&quot; € &quot;;&quot; '-&quot;??&quot; € &quot;" sourceLinked="0"/>
            <c:txPr>
              <a:bodyPr/>
              <a:lstStyle/>
              <a:p>
                <a:pPr>
                  <a:defRPr b="0" i="0" strike="noStrike" sz="900" u="none">
                    <a:solidFill>
                      <a:srgbClr val="595959"/>
                    </a:solidFill>
                    <a:latin typeface="Calibri"/>
                  </a:defRPr>
                </a:pP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'DATA'!$G$11:$H$11</c:f>
              <c:strCache>
                <c:ptCount val="2"/>
                <c:pt idx="0">
                  <c:v>Reste à vivre</c:v>
                </c:pt>
                <c:pt idx="1">
                  <c:v>Échéance de Crédit</c:v>
                </c:pt>
              </c:strCache>
            </c:strRef>
          </c:cat>
          <c:val>
            <c:numRef>
              <c:f>'DATA'!$G$12:$H$12</c:f>
              <c:numCache>
                <c:ptCount val="2"/>
                <c:pt idx="0">
                  <c:v>3143.565704</c:v>
                </c:pt>
                <c:pt idx="1">
                  <c:v>856.434296</c:v>
                </c:pt>
              </c:numCache>
            </c:numRef>
          </c:val>
        </c:ser>
      </c:pie3DChart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"/>
          <c:y val="0.941957"/>
          <c:w val="1"/>
          <c:h val="0.0580427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900" u="non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2CC"/>
    </a:solidFill>
    <a:ln w="12700" cap="flat">
      <a:solidFill>
        <a:srgbClr val="D9D9D9"/>
      </a:solidFill>
      <a:prstDash val="solid"/>
      <a:round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1" i="0" strike="noStrike" sz="1800" u="none">
                <a:solidFill>
                  <a:srgbClr val="000000"/>
                </a:solidFill>
                <a:latin typeface="Calibri"/>
              </a:defRPr>
            </a:pPr>
            <a:r>
              <a:rPr b="1" i="0" strike="noStrike" sz="1800" u="none">
                <a:solidFill>
                  <a:srgbClr val="000000"/>
                </a:solidFill>
                <a:latin typeface="Calibri"/>
              </a:rPr>
              <a:t>Durée du crédit</a:t>
            </a:r>
          </a:p>
        </c:rich>
      </c:tx>
      <c:layout>
        <c:manualLayout>
          <c:xMode val="edge"/>
          <c:yMode val="edge"/>
          <c:x val="0.347933"/>
          <c:y val="0"/>
          <c:w val="0.304134"/>
          <c:h val="0.334955"/>
        </c:manualLayout>
      </c:layout>
      <c:overlay val="1"/>
      <c:spPr>
        <a:noFill/>
        <a:effectLst/>
      </c:spPr>
    </c:title>
    <c:autoTitleDeleted val="1"/>
    <c:view3D>
      <c:rotX val="0"/>
      <c:hPercent val="338"/>
      <c:rotY val="0"/>
      <c:depthPercent val="50"/>
      <c:rAngAx val="1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005"/>
          <c:y val="0.334955"/>
          <c:w val="0.99"/>
          <c:h val="0.652545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'DATA'!$G$16</c:f>
              <c:strCache>
                <c:ptCount val="1"/>
                <c:pt idx="0">
                  <c:v>Durée du crédit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>
              <a:noFill/>
              <a:prstDash val="solid"/>
              <a:round/>
            </a:ln>
            <a:effectLst/>
            <a:sp3d prstMaterial="matte"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900" u="none">
                    <a:solidFill>
                      <a:srgbClr val="404040"/>
                    </a:solidFill>
                    <a:latin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'DATA'!$F$22,'DATA'!$F$21,'DATA'!$F$20,'DATA'!$F$19,'DATA'!$F$18,'DATA'!$F$17</c:f>
              <c:strCache>
                <c:ptCount val="6"/>
                <c:pt idx="0">
                  <c:v>Crédit 6</c:v>
                </c:pt>
                <c:pt idx="1">
                  <c:v>Crédit 5</c:v>
                </c:pt>
                <c:pt idx="2">
                  <c:v>Crédit 4</c:v>
                </c:pt>
                <c:pt idx="3">
                  <c:v>Crédit 3</c:v>
                </c:pt>
                <c:pt idx="4">
                  <c:v>Crédit 2</c:v>
                </c:pt>
                <c:pt idx="5">
                  <c:v>Crédit 1</c:v>
                </c:pt>
              </c:strCache>
            </c:strRef>
          </c:cat>
          <c:val>
            <c:numRef>
              <c:f>'DATA'!$G$22,'DATA'!$G$21,'DATA'!$G$20,'DATA'!$G$19,'DATA'!$G$18,'DATA'!$G$17</c:f>
              <c:numCache>
                <c:ptCount val="6"/>
                <c:pt idx="0">
                  <c:v>0.000000</c:v>
                </c:pt>
                <c:pt idx="1">
                  <c:v>0.000000</c:v>
                </c:pt>
                <c:pt idx="2">
                  <c:v>0.000000</c:v>
                </c:pt>
                <c:pt idx="3">
                  <c:v>0.000000</c:v>
                </c:pt>
                <c:pt idx="4">
                  <c:v>0.000000</c:v>
                </c:pt>
                <c:pt idx="5">
                  <c:v>20.000000</c:v>
                </c:pt>
              </c:numCache>
            </c:numRef>
          </c:val>
          <c:shape val="box"/>
        </c:ser>
        <c:gapWidth val="65"/>
        <c:gapDepth val="150"/>
        <c:shape val="box"/>
        <c:axId val="2094734552"/>
        <c:axId val="2094734553"/>
        <c:axId val="2094734554"/>
      </c:bar3DChart>
      <c:catAx>
        <c:axId val="20947345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9050" cap="flat">
            <a:noFill/>
            <a:prstDash val="solid"/>
            <a:round/>
          </a:ln>
        </c:spPr>
        <c:txPr>
          <a:bodyPr rot="0"/>
          <a:lstStyle/>
          <a:p>
            <a:pPr>
              <a:defRPr b="0" i="0" strike="noStrike" sz="900" u="none">
                <a:solidFill>
                  <a:srgbClr val="404040"/>
                </a:solidFill>
                <a:latin typeface="Calibri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b"/>
        <c:majorGridlines>
          <c:spPr>
            <a:ln w="12700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high"/>
        <c:spPr>
          <a:ln w="19050" cap="flat">
            <a:noFill/>
            <a:prstDash val="solid"/>
            <a:round/>
          </a:ln>
        </c:spPr>
        <c:txPr>
          <a:bodyPr rot="0"/>
          <a:lstStyle/>
          <a:p>
            <a:pPr>
              <a:defRPr b="0" i="0" strike="noStrike" sz="900" u="none">
                <a:solidFill>
                  <a:srgbClr val="404040"/>
                </a:solidFill>
                <a:latin typeface="Calibri"/>
              </a:defRPr>
            </a:pPr>
          </a:p>
        </c:txPr>
        <c:crossAx val="2094734552"/>
        <c:crosses val="autoZero"/>
        <c:crossBetween val="between"/>
        <c:majorUnit val="5"/>
        <c:minorUnit val="2.5"/>
      </c:valAx>
      <c:serAx>
        <c:axId val="2094734554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 w="19050" cap="flat">
            <a:noFill/>
            <a:prstDash val="solid"/>
            <a:round/>
          </a:ln>
        </c:spPr>
        <c:crossAx val="2094734553"/>
        <c:crosses val="autoZero"/>
        <c:tickLblSkip val="1"/>
      </c:serAx>
      <c:spPr>
        <a:noFill/>
        <a:ln w="12700" cap="flat">
          <a:noFill/>
          <a:miter lim="400000"/>
        </a:ln>
        <a:effectLst/>
      </c:spPr>
    </c:plotArea>
    <c:plotVisOnly val="1"/>
    <c:dispBlanksAs val="gap"/>
  </c:chart>
  <c:spPr>
    <a:solidFill>
      <a:srgbClr val="FFF2CC"/>
    </a:solidFill>
    <a:ln w="12700" cap="flat">
      <a:solidFill>
        <a:srgbClr val="BFBFBF"/>
      </a:solidFill>
      <a:prstDash val="solid"/>
      <a:round/>
    </a:ln>
    <a:effectLst/>
  </c:sp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8</xdr:col>
      <xdr:colOff>427348</xdr:colOff>
      <xdr:row>13</xdr:row>
      <xdr:rowOff>118522</xdr:rowOff>
    </xdr:from>
    <xdr:to>
      <xdr:col>14</xdr:col>
      <xdr:colOff>449557</xdr:colOff>
      <xdr:row>27</xdr:row>
      <xdr:rowOff>100415</xdr:rowOff>
    </xdr:to>
    <xdr:graphicFrame>
      <xdr:nvGraphicFramePr>
        <xdr:cNvPr id="2" name="Chart 2"/>
        <xdr:cNvGraphicFramePr/>
      </xdr:nvGraphicFramePr>
      <xdr:xfrm>
        <a:off x="7755248" y="2458497"/>
        <a:ext cx="4975210" cy="278859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8</xdr:col>
      <xdr:colOff>747614</xdr:colOff>
      <xdr:row>31</xdr:row>
      <xdr:rowOff>98881</xdr:rowOff>
    </xdr:from>
    <xdr:to>
      <xdr:col>15</xdr:col>
      <xdr:colOff>511014</xdr:colOff>
      <xdr:row>42</xdr:row>
      <xdr:rowOff>160681</xdr:rowOff>
    </xdr:to>
    <xdr:graphicFrame>
      <xdr:nvGraphicFramePr>
        <xdr:cNvPr id="3" name="Chart 3"/>
        <xdr:cNvGraphicFramePr/>
      </xdr:nvGraphicFramePr>
      <xdr:xfrm>
        <a:off x="8075514" y="6020256"/>
        <a:ext cx="5541901" cy="2297001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hème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P52"/>
  <sheetViews>
    <sheetView workbookViewId="0" showGridLines="0" defaultGridColor="1"/>
  </sheetViews>
  <sheetFormatPr defaultColWidth="10.8333" defaultRowHeight="15" customHeight="1" outlineLevelRow="0" outlineLevelCol="0"/>
  <cols>
    <col min="1" max="1" width="15.5" style="1" customWidth="1"/>
    <col min="2" max="2" width="13.6719" style="1" customWidth="1"/>
    <col min="3" max="3" width="10.8516" style="1" customWidth="1"/>
    <col min="4" max="4" width="10.8516" style="1" customWidth="1"/>
    <col min="5" max="5" width="11.5" style="1" customWidth="1"/>
    <col min="6" max="6" width="10.8516" style="1" customWidth="1"/>
    <col min="7" max="7" width="11.5" style="1" customWidth="1"/>
    <col min="8" max="8" width="11.5" style="1" customWidth="1"/>
    <col min="9" max="9" width="10.8516" style="1" customWidth="1"/>
    <col min="10" max="10" width="10.8516" style="1" customWidth="1"/>
    <col min="11" max="11" width="10.8516" style="1" customWidth="1"/>
    <col min="12" max="12" width="10.8516" style="1" customWidth="1"/>
    <col min="13" max="13" width="10.8516" style="1" customWidth="1"/>
    <col min="14" max="14" width="10.8516" style="1" customWidth="1"/>
    <col min="15" max="15" width="10.8516" style="1" customWidth="1"/>
    <col min="16" max="16" width="10.8516" style="1" customWidth="1"/>
    <col min="17" max="256" width="10.8516" style="1" customWidth="1"/>
  </cols>
  <sheetData>
    <row r="1" ht="8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6" customHeight="1">
      <c r="A2" s="2"/>
      <c r="B2" s="2"/>
      <c r="C2" s="2"/>
      <c r="D2" s="2"/>
      <c r="E2" t="s" s="3">
        <v>2</v>
      </c>
      <c r="F2" s="4"/>
      <c r="G2" s="4"/>
      <c r="H2" s="5"/>
      <c r="I2" s="2"/>
      <c r="J2" s="2"/>
      <c r="K2" s="2"/>
      <c r="L2" s="2"/>
      <c r="M2" s="2"/>
      <c r="N2" s="2"/>
      <c r="O2" s="2"/>
      <c r="P2" s="2"/>
    </row>
    <row r="3" ht="15.75" customHeight="1">
      <c r="A3" s="2"/>
      <c r="B3" s="2"/>
      <c r="C3" s="2"/>
      <c r="D3" s="2"/>
      <c r="E3" s="6"/>
      <c r="F3" s="6"/>
      <c r="G3" s="6"/>
      <c r="H3" s="5"/>
      <c r="I3" s="2"/>
      <c r="J3" s="2"/>
      <c r="K3" s="2"/>
      <c r="L3" s="2"/>
      <c r="M3" s="2"/>
      <c r="N3" s="2"/>
      <c r="O3" s="2"/>
      <c r="P3" s="2"/>
    </row>
    <row r="4" ht="15.75" customHeight="1">
      <c r="A4" s="2"/>
      <c r="B4" s="2"/>
      <c r="C4" s="2"/>
      <c r="D4" s="2"/>
      <c r="E4" s="2"/>
      <c r="F4" s="2"/>
      <c r="G4" s="7"/>
      <c r="H4" s="7"/>
      <c r="I4" s="2"/>
      <c r="J4" s="2"/>
      <c r="K4" s="2"/>
      <c r="L4" s="2"/>
      <c r="M4" s="2"/>
      <c r="N4" s="2"/>
      <c r="O4" s="2"/>
      <c r="P4" s="2"/>
    </row>
    <row r="5" ht="16" customHeight="1">
      <c r="A5" s="8"/>
      <c r="B5" s="9"/>
      <c r="C5" s="2"/>
      <c r="D5" s="2"/>
      <c r="E5" s="2"/>
      <c r="F5" s="10"/>
      <c r="G5" t="s" s="11">
        <v>3</v>
      </c>
      <c r="H5" t="s" s="12">
        <v>4</v>
      </c>
      <c r="I5" s="13"/>
      <c r="J5" s="2"/>
      <c r="K5" s="2"/>
      <c r="L5" s="2"/>
      <c r="M5" s="2"/>
      <c r="N5" s="2"/>
      <c r="O5" s="2"/>
      <c r="P5" s="2"/>
    </row>
    <row r="6" ht="16" customHeight="1">
      <c r="A6" s="8"/>
      <c r="B6" s="9"/>
      <c r="C6" s="2"/>
      <c r="D6" s="2"/>
      <c r="E6" s="14"/>
      <c r="F6" t="s" s="15">
        <v>5</v>
      </c>
      <c r="G6" s="16">
        <v>20</v>
      </c>
      <c r="H6" s="17">
        <f>EOMONTH((DATE(1899,12,31)+(0*7+IF(B7&gt;60,B7-1,B7))),H26)</f>
        <v>7305</v>
      </c>
      <c r="I6" s="13"/>
      <c r="J6" s="2"/>
      <c r="K6" s="2"/>
      <c r="L6" s="2"/>
      <c r="M6" s="2"/>
      <c r="N6" s="2"/>
      <c r="O6" s="2"/>
      <c r="P6" s="2"/>
    </row>
    <row r="7" ht="16" customHeight="1">
      <c r="A7" s="8"/>
      <c r="B7" s="18"/>
      <c r="C7" s="2"/>
      <c r="D7" s="2"/>
      <c r="E7" s="14"/>
      <c r="F7" t="s" s="19">
        <v>6</v>
      </c>
      <c r="G7" s="16">
        <v>0</v>
      </c>
      <c r="H7" s="17">
        <f>EOMONTH((DATE(1899,12,31)+(0*7+IF(B7&gt;60,B7-1,B7))),H27)</f>
        <v>0</v>
      </c>
      <c r="I7" t="s" s="20">
        <v>7</v>
      </c>
      <c r="J7" s="21"/>
      <c r="K7" s="21"/>
      <c r="L7" s="21"/>
      <c r="M7" s="21"/>
      <c r="N7" s="21"/>
      <c r="O7" s="21"/>
      <c r="P7" s="21"/>
    </row>
    <row r="8" ht="16" customHeight="1">
      <c r="A8" s="8"/>
      <c r="B8" s="18"/>
      <c r="C8" s="2"/>
      <c r="D8" s="2"/>
      <c r="E8" s="14"/>
      <c r="F8" t="s" s="22">
        <v>8</v>
      </c>
      <c r="G8" s="16">
        <v>0</v>
      </c>
      <c r="H8" s="17">
        <f>EOMONTH((DATE(1899,12,31)+(0*7+IF(B7&gt;60,B7-1,B7))),H28)</f>
        <v>0</v>
      </c>
      <c r="I8" s="23"/>
      <c r="J8" s="21"/>
      <c r="K8" s="21"/>
      <c r="L8" s="21"/>
      <c r="M8" s="21"/>
      <c r="N8" s="21"/>
      <c r="O8" s="21"/>
      <c r="P8" s="21"/>
    </row>
    <row r="9" ht="9.75" customHeight="1">
      <c r="A9" s="8"/>
      <c r="B9" s="18"/>
      <c r="C9" s="2"/>
      <c r="D9" s="2"/>
      <c r="E9" s="2"/>
      <c r="F9" s="24"/>
      <c r="G9" s="24"/>
      <c r="H9" s="24"/>
      <c r="I9" s="2"/>
      <c r="J9" s="2"/>
      <c r="K9" s="2"/>
      <c r="L9" s="2"/>
      <c r="M9" s="2"/>
      <c r="N9" s="2"/>
      <c r="O9" s="2"/>
      <c r="P9" s="2"/>
    </row>
    <row r="10" ht="9" customHeight="1">
      <c r="A10" s="25"/>
      <c r="B10" s="25"/>
      <c r="C10" s="25"/>
      <c r="D10" s="26"/>
      <c r="E10" s="26"/>
      <c r="F10" s="25"/>
      <c r="G10" s="25"/>
      <c r="H10" s="25"/>
      <c r="I10" s="2"/>
      <c r="J10" s="2"/>
      <c r="K10" s="27"/>
      <c r="L10" s="2"/>
      <c r="M10" s="2"/>
      <c r="N10" s="2"/>
      <c r="O10" s="2"/>
      <c r="P10" s="2"/>
    </row>
    <row r="11" ht="16" customHeight="1">
      <c r="A11" t="s" s="28">
        <v>9</v>
      </c>
      <c r="B11" s="29"/>
      <c r="C11" s="30"/>
      <c r="D11" s="31"/>
      <c r="E11" s="14"/>
      <c r="F11" t="s" s="28">
        <v>10</v>
      </c>
      <c r="G11" s="29"/>
      <c r="H11" s="30"/>
      <c r="I11" s="13"/>
      <c r="J11" s="2"/>
      <c r="K11" s="2"/>
      <c r="L11" s="2"/>
      <c r="M11" s="2"/>
      <c r="N11" s="2"/>
      <c r="O11" s="2"/>
      <c r="P11" s="2"/>
    </row>
    <row r="12" ht="15" customHeight="1">
      <c r="A12" t="s" s="32">
        <v>11</v>
      </c>
      <c r="B12" s="33"/>
      <c r="C12" t="s" s="34">
        <v>12</v>
      </c>
      <c r="D12" s="31"/>
      <c r="E12" s="14"/>
      <c r="F12" s="35"/>
      <c r="G12" t="s" s="36">
        <v>13</v>
      </c>
      <c r="H12" s="37"/>
      <c r="I12" s="13"/>
      <c r="J12" s="2"/>
      <c r="K12" s="38"/>
      <c r="L12" s="2"/>
      <c r="M12" s="2"/>
      <c r="N12" s="2"/>
      <c r="O12" s="2"/>
      <c r="P12" s="2"/>
    </row>
    <row r="13" ht="15" customHeight="1">
      <c r="A13" t="s" s="39">
        <v>14</v>
      </c>
      <c r="B13" s="26"/>
      <c r="C13" s="40">
        <v>0</v>
      </c>
      <c r="D13" s="31"/>
      <c r="E13" s="14"/>
      <c r="F13" s="41">
        <v>0</v>
      </c>
      <c r="G13" t="s" s="42">
        <v>13</v>
      </c>
      <c r="H13" s="43"/>
      <c r="I13" s="13"/>
      <c r="J13" s="2"/>
      <c r="K13" s="2"/>
      <c r="L13" s="2"/>
      <c r="M13" s="2"/>
      <c r="N13" s="2"/>
      <c r="O13" s="2"/>
      <c r="P13" s="2"/>
    </row>
    <row r="14" ht="16" customHeight="1">
      <c r="A14" t="s" s="44">
        <v>15</v>
      </c>
      <c r="B14" s="45"/>
      <c r="C14" s="46">
        <v>4000</v>
      </c>
      <c r="D14" s="31"/>
      <c r="E14" s="47"/>
      <c r="F14" s="48"/>
      <c r="G14" t="s" s="49">
        <v>13</v>
      </c>
      <c r="H14" s="50"/>
      <c r="I14" s="13"/>
      <c r="J14" s="2"/>
      <c r="K14" s="2"/>
      <c r="L14" s="2"/>
      <c r="M14" s="2"/>
      <c r="N14" s="2"/>
      <c r="O14" s="2"/>
      <c r="P14" s="2"/>
    </row>
    <row r="15" ht="16" customHeight="1">
      <c r="A15" s="51"/>
      <c r="B15" s="51"/>
      <c r="C15" s="52"/>
      <c r="D15" s="26"/>
      <c r="E15" s="2"/>
      <c r="F15" s="53"/>
      <c r="G15" s="54"/>
      <c r="H15" s="55"/>
      <c r="I15" s="2"/>
      <c r="J15" s="2"/>
      <c r="K15" s="2"/>
      <c r="L15" s="2"/>
      <c r="M15" s="2"/>
      <c r="N15" s="2"/>
      <c r="O15" s="2"/>
      <c r="P15" s="2"/>
    </row>
    <row r="16" ht="16" customHeight="1">
      <c r="A16" t="s" s="15">
        <v>16</v>
      </c>
      <c r="B16" s="56">
        <v>0.0021</v>
      </c>
      <c r="C16" s="57"/>
      <c r="D16" s="8"/>
      <c r="E16" s="2"/>
      <c r="F16" s="58"/>
      <c r="G16" s="59"/>
      <c r="H16" s="18"/>
      <c r="I16" s="2"/>
      <c r="J16" s="2"/>
      <c r="K16" s="2"/>
      <c r="L16" s="2"/>
      <c r="M16" s="2"/>
      <c r="N16" s="2"/>
      <c r="O16" s="2"/>
      <c r="P16" s="2"/>
    </row>
    <row r="17" ht="16" customHeight="1">
      <c r="A17" t="s" s="19">
        <v>16</v>
      </c>
      <c r="B17" s="56">
        <v>0</v>
      </c>
      <c r="C17" s="31"/>
      <c r="D17" s="26"/>
      <c r="E17" s="26"/>
      <c r="F17" s="26"/>
      <c r="G17" s="26"/>
      <c r="H17" s="26"/>
      <c r="I17" s="2"/>
      <c r="J17" s="2"/>
      <c r="K17" s="2"/>
      <c r="L17" s="2"/>
      <c r="M17" s="2"/>
      <c r="N17" s="2"/>
      <c r="O17" s="2"/>
      <c r="P17" s="2"/>
    </row>
    <row r="18" ht="16" customHeight="1">
      <c r="A18" t="s" s="22">
        <v>16</v>
      </c>
      <c r="B18" s="56">
        <v>0</v>
      </c>
      <c r="C18" s="31"/>
      <c r="D18" s="26"/>
      <c r="E18" s="26"/>
      <c r="F18" s="26"/>
      <c r="G18" s="26"/>
      <c r="H18" s="26"/>
      <c r="I18" s="2"/>
      <c r="J18" s="2"/>
      <c r="K18" s="2"/>
      <c r="L18" s="2"/>
      <c r="M18" s="2"/>
      <c r="N18" s="2"/>
      <c r="O18" s="2"/>
      <c r="P18" s="2"/>
    </row>
    <row r="19" ht="16" customHeight="1">
      <c r="A19" s="60"/>
      <c r="B19" s="61"/>
      <c r="C19" s="25"/>
      <c r="D19" s="25"/>
      <c r="E19" s="25"/>
      <c r="F19" s="25"/>
      <c r="G19" s="25"/>
      <c r="H19" s="25"/>
      <c r="I19" s="2"/>
      <c r="J19" s="2"/>
      <c r="K19" s="2"/>
      <c r="L19" s="2"/>
      <c r="M19" s="2"/>
      <c r="N19" s="2"/>
      <c r="O19" s="2"/>
      <c r="P19" s="2"/>
    </row>
    <row r="20" ht="16" customHeight="1">
      <c r="A20" t="s" s="28">
        <v>17</v>
      </c>
      <c r="B20" s="29"/>
      <c r="C20" s="29"/>
      <c r="D20" s="29"/>
      <c r="E20" s="29"/>
      <c r="F20" s="29"/>
      <c r="G20" s="29"/>
      <c r="H20" s="30"/>
      <c r="I20" s="13"/>
      <c r="J20" s="2"/>
      <c r="K20" s="2"/>
      <c r="L20" s="2"/>
      <c r="M20" s="2"/>
      <c r="N20" s="2"/>
      <c r="O20" s="2"/>
      <c r="P20" s="2"/>
    </row>
    <row r="21" ht="15" customHeight="1">
      <c r="A21" t="s" s="62">
        <v>18</v>
      </c>
      <c r="B21" s="63"/>
      <c r="C21" t="s" s="64">
        <v>19</v>
      </c>
      <c r="D21" s="33"/>
      <c r="E21" s="33"/>
      <c r="F21" t="s" s="65">
        <v>20</v>
      </c>
      <c r="G21" s="33"/>
      <c r="H21" s="66">
        <v>42946</v>
      </c>
      <c r="I21" s="13"/>
      <c r="J21" s="2"/>
      <c r="K21" s="2"/>
      <c r="L21" s="2"/>
      <c r="M21" s="2"/>
      <c r="N21" s="2"/>
      <c r="O21" s="2"/>
      <c r="P21" s="2"/>
    </row>
    <row r="22" ht="16" customHeight="1">
      <c r="A22" t="s" s="67">
        <v>21</v>
      </c>
      <c r="B22" s="68"/>
      <c r="C22" t="s" s="69">
        <v>22</v>
      </c>
      <c r="D22" s="25"/>
      <c r="E22" s="25"/>
      <c r="F22" t="s" s="70">
        <v>23</v>
      </c>
      <c r="G22" s="25"/>
      <c r="H22" s="71">
        <v>300000</v>
      </c>
      <c r="I22" s="13"/>
      <c r="J22" s="2"/>
      <c r="K22" s="72"/>
      <c r="L22" s="2"/>
      <c r="M22" s="2"/>
      <c r="N22" s="2"/>
      <c r="O22" s="2"/>
      <c r="P22" s="2"/>
    </row>
    <row r="23" ht="16" customHeight="1">
      <c r="A23" s="73"/>
      <c r="B23" s="73"/>
      <c r="C23" s="73"/>
      <c r="D23" s="73"/>
      <c r="E23" s="73"/>
      <c r="F23" s="73"/>
      <c r="G23" s="73"/>
      <c r="H23" s="73"/>
      <c r="I23" s="2"/>
      <c r="J23" s="2"/>
      <c r="K23" s="2"/>
      <c r="L23" s="2"/>
      <c r="M23" s="2"/>
      <c r="N23" s="2"/>
      <c r="O23" s="2"/>
      <c r="P23" s="2"/>
    </row>
    <row r="24" ht="16" customHeight="1">
      <c r="A24" t="s" s="28">
        <v>24</v>
      </c>
      <c r="B24" s="30"/>
      <c r="C24" t="s" s="74">
        <v>25</v>
      </c>
      <c r="D24" t="s" s="28">
        <v>26</v>
      </c>
      <c r="E24" s="30"/>
      <c r="F24" t="s" s="74">
        <v>25</v>
      </c>
      <c r="G24" t="s" s="74">
        <v>27</v>
      </c>
      <c r="H24" t="s" s="74">
        <v>28</v>
      </c>
      <c r="I24" s="13"/>
      <c r="J24" s="2"/>
      <c r="K24" s="2"/>
      <c r="L24" s="2"/>
      <c r="M24" s="2"/>
      <c r="N24" s="2"/>
      <c r="O24" s="2"/>
      <c r="P24" s="2"/>
    </row>
    <row r="25" ht="15" customHeight="1">
      <c r="A25" t="s" s="75">
        <v>29</v>
      </c>
      <c r="B25" s="76"/>
      <c r="C25" s="77">
        <v>156500</v>
      </c>
      <c r="D25" s="78"/>
      <c r="E25" s="79"/>
      <c r="F25" s="77"/>
      <c r="G25" s="80"/>
      <c r="H25" s="80"/>
      <c r="I25" s="13"/>
      <c r="J25" s="2"/>
      <c r="K25" s="2"/>
      <c r="L25" s="2"/>
      <c r="M25" s="2"/>
      <c r="N25" s="2"/>
      <c r="O25" s="2"/>
      <c r="P25" s="2"/>
    </row>
    <row r="26" ht="15" customHeight="1">
      <c r="A26" t="s" s="81">
        <v>30</v>
      </c>
      <c r="B26" s="82"/>
      <c r="C26" s="83">
        <v>7500</v>
      </c>
      <c r="D26" t="s" s="84">
        <v>31</v>
      </c>
      <c r="E26" s="85"/>
      <c r="F26" s="83">
        <v>158562</v>
      </c>
      <c r="G26" s="86">
        <v>0.0235</v>
      </c>
      <c r="H26" s="87">
        <f>G6*12</f>
        <v>240</v>
      </c>
      <c r="I26" s="13"/>
      <c r="J26" s="2"/>
      <c r="K26" s="2"/>
      <c r="L26" s="2"/>
      <c r="M26" s="2"/>
      <c r="N26" s="2"/>
      <c r="O26" s="2"/>
      <c r="P26" s="2"/>
    </row>
    <row r="27" ht="16" customHeight="1">
      <c r="A27" t="s" s="39">
        <v>30</v>
      </c>
      <c r="B27" s="88"/>
      <c r="C27" s="89"/>
      <c r="D27" t="s" s="90">
        <v>30</v>
      </c>
      <c r="E27" s="91"/>
      <c r="F27" s="83"/>
      <c r="G27" s="86">
        <v>0</v>
      </c>
      <c r="H27" s="87">
        <f>G7*12</f>
        <v>0</v>
      </c>
      <c r="I27" s="13"/>
      <c r="J27" s="2"/>
      <c r="K27" s="2"/>
      <c r="L27" s="2"/>
      <c r="M27" s="2"/>
      <c r="N27" s="2"/>
      <c r="O27" s="2"/>
      <c r="P27" s="2"/>
    </row>
    <row r="28" ht="16" customHeight="1">
      <c r="A28" t="s" s="81">
        <v>32</v>
      </c>
      <c r="B28" s="82"/>
      <c r="C28" s="92">
        <f>C25+C26+C27</f>
        <v>164000</v>
      </c>
      <c r="D28" t="s" s="93">
        <v>30</v>
      </c>
      <c r="E28" s="94"/>
      <c r="F28" s="83"/>
      <c r="G28" s="86">
        <v>0</v>
      </c>
      <c r="H28" s="87">
        <f>G8*12</f>
        <v>0</v>
      </c>
      <c r="I28" s="13"/>
      <c r="J28" s="95"/>
      <c r="K28" s="2"/>
      <c r="L28" s="2"/>
      <c r="M28" s="2"/>
      <c r="N28" s="2"/>
      <c r="O28" s="2"/>
      <c r="P28" s="2"/>
    </row>
    <row r="29" ht="15" customHeight="1">
      <c r="A29" t="s" s="81">
        <v>33</v>
      </c>
      <c r="B29" s="96">
        <f>VLOOKUP(A29,'DATA'!$A$11:$B$14,2,FALSE)</f>
        <v>0.08</v>
      </c>
      <c r="C29" s="77">
        <f>C$25*B29</f>
        <v>12520</v>
      </c>
      <c r="D29" s="97"/>
      <c r="E29" s="98"/>
      <c r="F29" s="83"/>
      <c r="G29" s="86"/>
      <c r="H29" s="87"/>
      <c r="I29" s="99"/>
      <c r="J29" s="100"/>
      <c r="K29" s="101"/>
      <c r="L29" s="2"/>
      <c r="M29" s="2"/>
      <c r="N29" s="2"/>
      <c r="O29" s="2"/>
      <c r="P29" s="2"/>
    </row>
    <row r="30" ht="15" customHeight="1">
      <c r="A30" t="s" s="81">
        <v>30</v>
      </c>
      <c r="B30" s="96">
        <f>VLOOKUP(A30,'DATA'!$A$11:$B$14,2,FALSE)</f>
        <v>0</v>
      </c>
      <c r="C30" s="83">
        <f>C$26*B30</f>
        <v>0</v>
      </c>
      <c r="D30" s="102"/>
      <c r="E30" s="40"/>
      <c r="F30" s="83"/>
      <c r="G30" s="86"/>
      <c r="H30" s="87"/>
      <c r="I30" s="99"/>
      <c r="J30" s="100"/>
      <c r="K30" s="101"/>
      <c r="L30" s="2"/>
      <c r="M30" s="2"/>
      <c r="N30" s="2"/>
      <c r="O30" s="2"/>
      <c r="P30" s="2"/>
    </row>
    <row r="31" ht="15" customHeight="1">
      <c r="A31" t="s" s="81">
        <v>34</v>
      </c>
      <c r="B31" s="103">
        <v>0.01305</v>
      </c>
      <c r="C31" s="83">
        <f>IF(A26="Crédit '[Simulateur Emprunt simple.xls]TAM'!$D$32",(C26*B31)+(C25*B31),C25*B31)</f>
        <v>2042.325</v>
      </c>
      <c r="D31" s="31"/>
      <c r="E31" s="104"/>
      <c r="F31" s="83"/>
      <c r="G31" s="86"/>
      <c r="H31" s="87"/>
      <c r="I31" s="13"/>
      <c r="J31" s="105"/>
      <c r="K31" s="2"/>
      <c r="L31" s="2"/>
      <c r="M31" s="2"/>
      <c r="N31" s="2"/>
      <c r="O31" s="2"/>
      <c r="P31" s="2"/>
    </row>
    <row r="32" ht="15" customHeight="1">
      <c r="A32" t="s" s="81">
        <v>35</v>
      </c>
      <c r="B32" s="103"/>
      <c r="C32" s="83">
        <v>0</v>
      </c>
      <c r="D32" s="31"/>
      <c r="E32" s="104"/>
      <c r="F32" s="83"/>
      <c r="G32" s="86"/>
      <c r="H32" s="87"/>
      <c r="I32" s="13"/>
      <c r="J32" s="2"/>
      <c r="K32" s="2"/>
      <c r="L32" s="2"/>
      <c r="M32" s="2"/>
      <c r="N32" s="2"/>
      <c r="O32" s="2"/>
      <c r="P32" s="2"/>
    </row>
    <row r="33" ht="16" customHeight="1">
      <c r="A33" t="s" s="106">
        <v>36</v>
      </c>
      <c r="B33" s="107"/>
      <c r="C33" s="89">
        <v>20000</v>
      </c>
      <c r="D33" s="108"/>
      <c r="E33" s="109"/>
      <c r="F33" s="89"/>
      <c r="G33" s="110"/>
      <c r="H33" s="111"/>
      <c r="I33" s="13"/>
      <c r="J33" s="2"/>
      <c r="K33" s="2"/>
      <c r="L33" s="2"/>
      <c r="M33" s="2"/>
      <c r="N33" s="2"/>
      <c r="O33" s="2"/>
      <c r="P33" s="2"/>
    </row>
    <row r="34" ht="16" customHeight="1">
      <c r="A34" t="s" s="112">
        <v>37</v>
      </c>
      <c r="B34" s="113"/>
      <c r="C34" s="92">
        <f>C28+C29+C30+C31+C32-C33</f>
        <v>158562.325</v>
      </c>
      <c r="D34" t="s" s="114">
        <v>38</v>
      </c>
      <c r="E34" s="115"/>
      <c r="F34" s="92">
        <f>F27+F26+F25</f>
        <v>158562</v>
      </c>
      <c r="G34" s="116"/>
      <c r="H34" s="117"/>
      <c r="I34" s="13"/>
      <c r="J34" s="2"/>
      <c r="K34" s="2"/>
      <c r="L34" s="2"/>
      <c r="M34" s="2"/>
      <c r="N34" s="2"/>
      <c r="O34" s="2"/>
      <c r="P34" s="2"/>
    </row>
    <row r="35" ht="17" customHeight="1">
      <c r="A35" t="s" s="118">
        <v>39</v>
      </c>
      <c r="B35" s="119"/>
      <c r="C35" s="119"/>
      <c r="D35" s="73"/>
      <c r="E35" s="73"/>
      <c r="F35" s="120"/>
      <c r="G35" s="120"/>
      <c r="H35" s="121"/>
      <c r="I35" s="2"/>
      <c r="J35" s="2"/>
      <c r="K35" s="2"/>
      <c r="L35" s="2"/>
      <c r="M35" s="2"/>
      <c r="N35" s="2"/>
      <c r="O35" s="2"/>
      <c r="P35" s="2"/>
    </row>
    <row r="36" ht="16" customHeight="1">
      <c r="A36" t="s" s="122">
        <v>40</v>
      </c>
      <c r="B36" s="123"/>
      <c r="C36" s="124">
        <f>IF(H12="",0,(YEAR((DATE(1899,12,31)+(0*7+IF(H12&gt;60,H12-1,H12))))-YEAR((DATE(1899,12,31)+(0*7+IF(B7&gt;60,B7-1,B7)))))*12+MONTH((DATE(1899,12,31)+(0*7+IF(H12&gt;60,H12-1,H12))))-MONTH((DATE(1899,12,31)+(0*7+IF(B7&gt;60,B7-1,B7))))&amp;" mois")</f>
        <v>0</v>
      </c>
      <c r="D36" s="124">
        <f>IF($H$13="",0,(YEAR((DATE(1899,12,31)+(0*7+IF(H13&gt;60,H13-1,H13))))-YEAR((DATE(1899,12,31)+(0*7+IF(B7&gt;60,B7-1,B7)))))*12+MONTH((DATE(1899,12,31)+(0*7+IF(H13&gt;60,H13-1,H13))))-MONTH((DATE(1899,12,31)+(0*7+IF(B7&gt;60,B7-1,B7))))&amp;" mois")</f>
        <v>0</v>
      </c>
      <c r="E36" s="124">
        <f>IF(H14="",0,(YEAR((DATE(1899,12,31)+(0*7+IF(H14&gt;60,H14-1,H14))))-YEAR((DATE(1899,12,31)+(0*7+IF(B7&gt;60,B7-1,B7)))))*12+MONTH((DATE(1899,12,31)+(0*7+IF(H14&gt;60,H14-1,H14))))-MONTH((DATE(1899,12,31)+(0*7+IF(B7&gt;60,B7-1,B7))))&amp;" mois")</f>
        <v>0</v>
      </c>
      <c r="F36" t="s" s="125">
        <f>H28&amp;" mois"</f>
        <v>41</v>
      </c>
      <c r="G36" t="s" s="125">
        <f>H27&amp;" mois"</f>
        <v>41</v>
      </c>
      <c r="H36" t="s" s="125">
        <f>H26&amp;" mois"</f>
        <v>42</v>
      </c>
      <c r="I36" s="13"/>
      <c r="J36" s="2"/>
      <c r="K36" s="2"/>
      <c r="L36" s="2"/>
      <c r="M36" s="2"/>
      <c r="N36" s="2"/>
      <c r="O36" s="2"/>
      <c r="P36" s="2"/>
    </row>
    <row r="37" ht="16" customHeight="1">
      <c r="A37" t="s" s="32">
        <v>43</v>
      </c>
      <c r="B37" s="126"/>
      <c r="C37" s="127">
        <f>F12</f>
        <v>0</v>
      </c>
      <c r="D37" s="128"/>
      <c r="E37" s="129"/>
      <c r="F37" s="130"/>
      <c r="G37" s="131"/>
      <c r="H37" s="132"/>
      <c r="I37" s="13"/>
      <c r="J37" s="2"/>
      <c r="K37" s="2"/>
      <c r="L37" s="2"/>
      <c r="M37" s="2"/>
      <c r="N37" s="2"/>
      <c r="O37" s="2"/>
      <c r="P37" s="2"/>
    </row>
    <row r="38" ht="16" customHeight="1">
      <c r="A38" t="s" s="39">
        <v>44</v>
      </c>
      <c r="B38" s="47"/>
      <c r="C38" s="133"/>
      <c r="D38" s="127">
        <f>F13</f>
        <v>0</v>
      </c>
      <c r="E38" s="134"/>
      <c r="F38" s="135"/>
      <c r="G38" s="136"/>
      <c r="H38" s="137"/>
      <c r="I38" s="13"/>
      <c r="J38" s="2"/>
      <c r="K38" s="2"/>
      <c r="L38" s="2"/>
      <c r="M38" s="2"/>
      <c r="N38" s="2"/>
      <c r="O38" s="2"/>
      <c r="P38" s="2"/>
    </row>
    <row r="39" ht="16" customHeight="1">
      <c r="A39" t="s" s="138">
        <v>45</v>
      </c>
      <c r="B39" s="47"/>
      <c r="C39" s="133"/>
      <c r="D39" s="133"/>
      <c r="E39" s="127">
        <f>F14</f>
        <v>0</v>
      </c>
      <c r="F39" s="139"/>
      <c r="G39" s="136"/>
      <c r="H39" s="137"/>
      <c r="I39" s="13"/>
      <c r="J39" s="2"/>
      <c r="K39" s="2"/>
      <c r="L39" s="2"/>
      <c r="M39" s="2"/>
      <c r="N39" s="2"/>
      <c r="O39" s="2"/>
      <c r="P39" s="2"/>
    </row>
    <row r="40" ht="16" customHeight="1">
      <c r="A40" t="s" s="140">
        <v>30</v>
      </c>
      <c r="B40" t="s" s="141">
        <f>H28/12&amp;" ans"</f>
        <v>46</v>
      </c>
      <c r="C40" s="133"/>
      <c r="D40" s="133"/>
      <c r="E40" s="133"/>
      <c r="F40" s="142">
        <f>IF($H$28=0,0,PMT(G28/12,H28,-F28))</f>
        <v>0</v>
      </c>
      <c r="G40" s="143"/>
      <c r="H40" s="137"/>
      <c r="I40" s="13"/>
      <c r="J40" s="2"/>
      <c r="K40" s="2"/>
      <c r="L40" s="2"/>
      <c r="M40" s="2"/>
      <c r="N40" s="2"/>
      <c r="O40" s="2"/>
      <c r="P40" s="2"/>
    </row>
    <row r="41" ht="16" customHeight="1">
      <c r="A41" t="s" s="144">
        <v>30</v>
      </c>
      <c r="B41" t="s" s="141">
        <f>H27/12&amp;" ans"</f>
        <v>46</v>
      </c>
      <c r="C41" s="133"/>
      <c r="D41" s="133"/>
      <c r="E41" s="133"/>
      <c r="F41" s="145"/>
      <c r="G41" s="142">
        <f>IF($H$27=0,0,PMT(G27/12,H27,-F27))</f>
        <v>0</v>
      </c>
      <c r="H41" s="146"/>
      <c r="I41" s="13"/>
      <c r="J41" s="2"/>
      <c r="K41" s="2"/>
      <c r="L41" s="2"/>
      <c r="M41" s="2"/>
      <c r="N41" s="2"/>
      <c r="O41" s="2"/>
      <c r="P41" s="2"/>
    </row>
    <row r="42" ht="16" customHeight="1">
      <c r="A42" t="s" s="147">
        <v>47</v>
      </c>
      <c r="B42" t="s" s="148">
        <f>H26/12&amp;" ans"</f>
        <v>48</v>
      </c>
      <c r="C42" s="149"/>
      <c r="D42" s="133"/>
      <c r="E42" s="133"/>
      <c r="F42" s="135"/>
      <c r="G42" s="150"/>
      <c r="H42" s="142">
        <f>IF($H$26=0,0,PMT(G26/12,H26,-F26))</f>
        <v>828.6859457381786</v>
      </c>
      <c r="I42" s="13"/>
      <c r="J42" s="2"/>
      <c r="K42" s="2"/>
      <c r="L42" s="2"/>
      <c r="M42" s="2"/>
      <c r="N42" s="2"/>
      <c r="O42" s="2"/>
      <c r="P42" s="2"/>
    </row>
    <row r="43" ht="16" customHeight="1">
      <c r="A43" t="s" s="151">
        <v>49</v>
      </c>
      <c r="B43" s="152">
        <f>(F27*B17)/12</f>
        <v>0</v>
      </c>
      <c r="C43" s="153"/>
      <c r="D43" s="133"/>
      <c r="E43" s="133"/>
      <c r="F43" s="135"/>
      <c r="G43" s="136"/>
      <c r="H43" s="132"/>
      <c r="I43" s="13"/>
      <c r="J43" s="2"/>
      <c r="K43" s="2"/>
      <c r="L43" s="2"/>
      <c r="M43" s="2"/>
      <c r="N43" s="2"/>
      <c r="O43" s="2"/>
      <c r="P43" s="2"/>
    </row>
    <row r="44" ht="16" customHeight="1">
      <c r="A44" t="s" s="154">
        <v>49</v>
      </c>
      <c r="B44" s="152">
        <f>(F26*B16)/12</f>
        <v>27.74835</v>
      </c>
      <c r="C44" s="133"/>
      <c r="D44" s="133"/>
      <c r="E44" s="133"/>
      <c r="F44" s="135"/>
      <c r="G44" s="136"/>
      <c r="H44" s="137"/>
      <c r="I44" s="13"/>
      <c r="J44" s="2"/>
      <c r="K44" s="2"/>
      <c r="L44" s="2"/>
      <c r="M44" s="2"/>
      <c r="N44" s="2"/>
      <c r="O44" s="2"/>
      <c r="P44" s="2"/>
    </row>
    <row r="45" ht="16" customHeight="1">
      <c r="A45" t="s" s="155">
        <v>49</v>
      </c>
      <c r="B45" s="152">
        <f>(F28*B18)/12</f>
        <v>0</v>
      </c>
      <c r="C45" s="156"/>
      <c r="D45" s="156"/>
      <c r="E45" s="156"/>
      <c r="F45" s="139"/>
      <c r="G45" s="143"/>
      <c r="H45" s="146"/>
      <c r="I45" s="13"/>
      <c r="J45" s="2"/>
      <c r="K45" s="2"/>
      <c r="L45" s="2"/>
      <c r="M45" s="2"/>
      <c r="N45" s="2"/>
      <c r="O45" s="2"/>
      <c r="P45" s="2"/>
    </row>
    <row r="46" ht="16" customHeight="1">
      <c r="A46" t="s" s="157">
        <v>50</v>
      </c>
      <c r="B46" s="158"/>
      <c r="C46" s="159">
        <f>C37+D38+E39+F40+G41+H42+B44+B43+B45</f>
        <v>856.4342957381785</v>
      </c>
      <c r="D46" s="160"/>
      <c r="E46" s="161"/>
      <c r="F46" s="161"/>
      <c r="G46" s="162"/>
      <c r="H46" s="129"/>
      <c r="I46" s="13"/>
      <c r="J46" s="2"/>
      <c r="K46" s="2"/>
      <c r="L46" s="2"/>
      <c r="M46" s="2"/>
      <c r="N46" s="2"/>
      <c r="O46" s="2"/>
      <c r="P46" s="2"/>
    </row>
    <row r="47" ht="16" customHeight="1">
      <c r="A47" t="s" s="163">
        <v>51</v>
      </c>
      <c r="B47" s="164"/>
      <c r="C47" s="165">
        <f>(C46/C14)</f>
        <v>0.2141085739345446</v>
      </c>
      <c r="D47" s="166"/>
      <c r="E47" s="166"/>
      <c r="F47" s="166"/>
      <c r="G47" s="167"/>
      <c r="H47" s="168"/>
      <c r="I47" s="13"/>
      <c r="J47" s="2"/>
      <c r="K47" s="2"/>
      <c r="L47" s="2"/>
      <c r="M47" s="2"/>
      <c r="N47" s="2"/>
      <c r="O47" s="2"/>
      <c r="P47" s="2"/>
    </row>
    <row r="48" ht="13.5" customHeight="1">
      <c r="A48" t="s" s="169">
        <v>52</v>
      </c>
      <c r="B48" s="24"/>
      <c r="C48" s="24"/>
      <c r="D48" s="24"/>
      <c r="E48" s="24"/>
      <c r="F48" s="24"/>
      <c r="G48" s="24"/>
      <c r="H48" s="24"/>
      <c r="I48" s="2"/>
      <c r="J48" s="2"/>
      <c r="K48" s="2"/>
      <c r="L48" s="2"/>
      <c r="M48" s="2"/>
      <c r="N48" s="2"/>
      <c r="O48" s="2"/>
      <c r="P48" s="2"/>
    </row>
    <row r="49" ht="9.75" customHeight="1">
      <c r="A49" s="170"/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</row>
    <row r="50" ht="15" customHeight="1">
      <c r="A50" s="26"/>
      <c r="B50" s="26"/>
      <c r="C50" s="26"/>
      <c r="D50" s="26"/>
      <c r="E50" s="26"/>
      <c r="F50" s="26"/>
      <c r="G50" s="26"/>
      <c r="H50" s="26"/>
      <c r="I50" s="2"/>
      <c r="J50" s="2"/>
      <c r="K50" s="2"/>
      <c r="L50" s="2"/>
      <c r="M50" s="2"/>
      <c r="N50" s="2"/>
      <c r="O50" s="2"/>
      <c r="P50" s="2"/>
    </row>
    <row r="51" ht="15" customHeight="1">
      <c r="A51" s="26"/>
      <c r="B51" s="26"/>
      <c r="C51" s="26"/>
      <c r="D51" s="26"/>
      <c r="E51" s="26"/>
      <c r="F51" s="26"/>
      <c r="G51" s="26"/>
      <c r="H51" s="26"/>
      <c r="I51" s="2"/>
      <c r="J51" s="2"/>
      <c r="K51" s="2"/>
      <c r="L51" s="2"/>
      <c r="M51" s="2"/>
      <c r="N51" s="2"/>
      <c r="O51" s="2"/>
      <c r="P51" s="2"/>
    </row>
    <row r="52" ht="15" customHeight="1">
      <c r="A52" s="26"/>
      <c r="B52" s="26"/>
      <c r="C52" s="26"/>
      <c r="D52" s="26"/>
      <c r="E52" s="26"/>
      <c r="F52" s="26"/>
      <c r="G52" s="26"/>
      <c r="H52" s="26"/>
      <c r="I52" s="2"/>
      <c r="J52" s="2"/>
      <c r="K52" s="2"/>
      <c r="L52" s="2"/>
      <c r="M52" s="2"/>
      <c r="N52" s="2"/>
      <c r="O52" s="2"/>
      <c r="P52" s="2"/>
    </row>
  </sheetData>
  <mergeCells count="26">
    <mergeCell ref="A12:B12"/>
    <mergeCell ref="A13:B13"/>
    <mergeCell ref="A14:B14"/>
    <mergeCell ref="D28:E28"/>
    <mergeCell ref="F35:G35"/>
    <mergeCell ref="C47:G47"/>
    <mergeCell ref="A49:H49"/>
    <mergeCell ref="I49:P49"/>
    <mergeCell ref="D27:E27"/>
    <mergeCell ref="I7:P8"/>
    <mergeCell ref="A46:B46"/>
    <mergeCell ref="A24:B24"/>
    <mergeCell ref="A21:B21"/>
    <mergeCell ref="D26:E26"/>
    <mergeCell ref="A36:B36"/>
    <mergeCell ref="D24:E24"/>
    <mergeCell ref="D31:E31"/>
    <mergeCell ref="A20:H20"/>
    <mergeCell ref="F11:H11"/>
    <mergeCell ref="D33:E33"/>
    <mergeCell ref="A22:B22"/>
    <mergeCell ref="A11:C11"/>
    <mergeCell ref="D30:E30"/>
    <mergeCell ref="E3:G3"/>
    <mergeCell ref="D29:E29"/>
    <mergeCell ref="E2:G2"/>
  </mergeCells>
  <conditionalFormatting sqref="K22 H35 F40 G41 H42 C43">
    <cfRule type="cellIs" dxfId="0" priority="1" operator="lessThan" stopIfTrue="1">
      <formula>0</formula>
    </cfRule>
  </conditionalFormatting>
  <pageMargins left="0.23622" right="0.23622" top="0.748031" bottom="0.748031" header="0.314961" footer="0.314961"/>
  <pageSetup firstPageNumber="1" fitToHeight="1" fitToWidth="1" scale="100" useFirstPageNumber="0" orientation="portrait" pageOrder="downThenOver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H22"/>
  <sheetViews>
    <sheetView workbookViewId="0" showGridLines="0" defaultGridColor="1"/>
  </sheetViews>
  <sheetFormatPr defaultColWidth="10.8333" defaultRowHeight="15" customHeight="1" outlineLevelRow="0" outlineLevelCol="0"/>
  <cols>
    <col min="1" max="1" width="20.3516" style="171" customWidth="1"/>
    <col min="2" max="2" width="10.8516" style="171" customWidth="1"/>
    <col min="3" max="3" width="10.8516" style="171" customWidth="1"/>
    <col min="4" max="4" width="13.8516" style="171" customWidth="1"/>
    <col min="5" max="5" width="12.6719" style="171" customWidth="1"/>
    <col min="6" max="6" width="10.8516" style="171" customWidth="1"/>
    <col min="7" max="7" width="22" style="171" customWidth="1"/>
    <col min="8" max="8" width="17.6719" style="171" customWidth="1"/>
    <col min="9" max="256" width="10.8516" style="171" customWidth="1"/>
  </cols>
  <sheetData>
    <row r="1" ht="16" customHeight="1">
      <c r="A1" t="s" s="172">
        <v>53</v>
      </c>
      <c r="B1" s="27">
        <v>0.08</v>
      </c>
      <c r="C1" s="2"/>
      <c r="D1" s="2"/>
      <c r="E1" s="2"/>
      <c r="F1" s="2"/>
      <c r="G1" s="2"/>
      <c r="H1" s="2"/>
    </row>
    <row r="2" ht="16" customHeight="1">
      <c r="A2" t="s" s="172">
        <v>54</v>
      </c>
      <c r="B2" s="27">
        <v>0.02</v>
      </c>
      <c r="C2" s="2"/>
      <c r="D2" s="2"/>
      <c r="E2" s="2"/>
      <c r="F2" s="2"/>
      <c r="G2" s="2"/>
      <c r="H2" s="2"/>
    </row>
    <row r="3" ht="16" customHeight="1">
      <c r="A3" t="s" s="172">
        <v>55</v>
      </c>
      <c r="B3" s="27">
        <v>0.03</v>
      </c>
      <c r="C3" s="2"/>
      <c r="D3" s="2"/>
      <c r="E3" s="2"/>
      <c r="F3" s="2"/>
      <c r="G3" s="2"/>
      <c r="H3" s="2"/>
    </row>
    <row r="4" ht="15" customHeight="1">
      <c r="A4" t="s" s="172">
        <v>30</v>
      </c>
      <c r="B4" s="27">
        <v>0</v>
      </c>
      <c r="C4" s="2"/>
      <c r="D4" s="2"/>
      <c r="E4" s="2"/>
      <c r="F4" s="2"/>
      <c r="G4" s="2"/>
      <c r="H4" s="2"/>
    </row>
    <row r="5" ht="15" customHeight="1">
      <c r="A5" s="2"/>
      <c r="B5" s="2"/>
      <c r="C5" s="2"/>
      <c r="D5" s="2"/>
      <c r="E5" s="2"/>
      <c r="F5" s="2"/>
      <c r="G5" s="2"/>
      <c r="H5" s="2"/>
    </row>
    <row r="6" ht="15" customHeight="1">
      <c r="A6" s="2"/>
      <c r="B6" s="2"/>
      <c r="C6" s="2"/>
      <c r="D6" s="2"/>
      <c r="E6" s="2"/>
      <c r="F6" s="2"/>
      <c r="G6" s="2"/>
      <c r="H6" s="2"/>
    </row>
    <row r="7" ht="15" customHeight="1">
      <c r="A7" s="2"/>
      <c r="B7" t="s" s="173">
        <v>56</v>
      </c>
      <c r="C7" s="2"/>
      <c r="D7" s="2"/>
      <c r="E7" s="2"/>
      <c r="F7" s="2"/>
      <c r="G7" s="2"/>
      <c r="H7" s="2"/>
    </row>
    <row r="8" ht="15" customHeight="1">
      <c r="A8" s="2"/>
      <c r="B8" t="s" s="173">
        <v>6</v>
      </c>
      <c r="C8" s="2"/>
      <c r="D8" s="2"/>
      <c r="E8" s="2"/>
      <c r="F8" s="2"/>
      <c r="G8" s="2"/>
      <c r="H8" s="2"/>
    </row>
    <row r="9" ht="15" customHeight="1">
      <c r="A9" s="2"/>
      <c r="B9" t="s" s="173">
        <v>57</v>
      </c>
      <c r="C9" s="2"/>
      <c r="D9" s="2"/>
      <c r="E9" s="2"/>
      <c r="F9" s="2"/>
      <c r="G9" s="2"/>
      <c r="H9" s="2"/>
    </row>
    <row r="10" ht="15" customHeight="1">
      <c r="A10" s="2"/>
      <c r="B10" s="2"/>
      <c r="C10" s="2"/>
      <c r="D10" s="2"/>
      <c r="E10" s="2"/>
      <c r="F10" s="2"/>
      <c r="G10" s="2"/>
      <c r="H10" s="2"/>
    </row>
    <row r="11" ht="15" customHeight="1">
      <c r="A11" t="s" s="172">
        <v>33</v>
      </c>
      <c r="B11" s="174">
        <v>0.08</v>
      </c>
      <c r="C11" s="2"/>
      <c r="D11" s="2"/>
      <c r="E11" s="2"/>
      <c r="F11" s="2"/>
      <c r="G11" t="s" s="173">
        <v>58</v>
      </c>
      <c r="H11" t="s" s="173">
        <v>59</v>
      </c>
    </row>
    <row r="12" ht="15" customHeight="1">
      <c r="A12" t="s" s="172">
        <v>60</v>
      </c>
      <c r="B12" s="174">
        <v>0.02</v>
      </c>
      <c r="C12" s="2"/>
      <c r="D12" s="2"/>
      <c r="E12" s="2"/>
      <c r="F12" s="2"/>
      <c r="G12" s="175">
        <f>('Simulateur'!$C$14)-('Simulateur'!C46)</f>
        <v>3143.565704261821</v>
      </c>
      <c r="H12" s="175">
        <f>'Simulateur'!$C$46</f>
        <v>856.4342957381785</v>
      </c>
    </row>
    <row r="13" ht="15" customHeight="1">
      <c r="A13" t="s" s="172">
        <v>61</v>
      </c>
      <c r="B13" s="174">
        <v>0.03</v>
      </c>
      <c r="C13" s="2"/>
      <c r="D13" s="2"/>
      <c r="E13" s="2"/>
      <c r="F13" s="2"/>
      <c r="G13" s="176">
        <f>100%</f>
        <v>1</v>
      </c>
      <c r="H13" s="176">
        <f>'Simulateur'!C47</f>
        <v>0.2141085739345446</v>
      </c>
    </row>
    <row r="14" ht="15" customHeight="1">
      <c r="A14" t="s" s="172">
        <v>30</v>
      </c>
      <c r="B14" s="174">
        <v>0</v>
      </c>
      <c r="C14" s="2"/>
      <c r="D14" s="2"/>
      <c r="E14" s="2"/>
      <c r="F14" s="2"/>
      <c r="G14" s="2"/>
      <c r="H14" s="2"/>
    </row>
    <row r="15" ht="15" customHeight="1">
      <c r="A15" s="2"/>
      <c r="B15" s="2"/>
      <c r="C15" s="2"/>
      <c r="D15" s="2"/>
      <c r="E15" s="2"/>
      <c r="F15" s="2"/>
      <c r="G15" s="2"/>
      <c r="H15" s="2"/>
    </row>
    <row r="16" ht="15" customHeight="1">
      <c r="A16" s="2"/>
      <c r="B16" s="2"/>
      <c r="C16" s="2"/>
      <c r="D16" s="2"/>
      <c r="E16" s="2"/>
      <c r="F16" s="2"/>
      <c r="G16" t="s" s="173">
        <v>62</v>
      </c>
      <c r="H16" s="2"/>
    </row>
    <row r="17" ht="15" customHeight="1">
      <c r="A17" s="2"/>
      <c r="B17" s="2"/>
      <c r="C17" s="2"/>
      <c r="D17" s="2"/>
      <c r="E17" s="2"/>
      <c r="F17" t="s" s="173">
        <v>5</v>
      </c>
      <c r="G17" s="177">
        <f>'Simulateur'!$G$6</f>
        <v>20</v>
      </c>
      <c r="H17" s="2"/>
    </row>
    <row r="18" ht="15" customHeight="1">
      <c r="A18" s="2"/>
      <c r="B18" s="2"/>
      <c r="C18" s="2"/>
      <c r="D18" s="2"/>
      <c r="E18" s="2"/>
      <c r="F18" t="s" s="173">
        <v>6</v>
      </c>
      <c r="G18" s="177">
        <f>'Simulateur'!$G$7</f>
        <v>0</v>
      </c>
      <c r="H18" s="2"/>
    </row>
    <row r="19" ht="15" customHeight="1">
      <c r="A19" s="2"/>
      <c r="B19" s="2"/>
      <c r="C19" s="2"/>
      <c r="D19" s="2"/>
      <c r="E19" s="2"/>
      <c r="F19" t="s" s="173">
        <v>8</v>
      </c>
      <c r="G19" s="177">
        <f>'Simulateur'!$G$8</f>
        <v>0</v>
      </c>
      <c r="H19" s="2"/>
    </row>
    <row r="20" ht="15" customHeight="1">
      <c r="A20" s="2"/>
      <c r="B20" s="2"/>
      <c r="C20" s="2"/>
      <c r="D20" s="2"/>
      <c r="E20" s="2"/>
      <c r="F20" t="s" s="173">
        <v>63</v>
      </c>
      <c r="G20" s="177">
        <f>IF('Simulateur'!H12="",0,(YEAR((DATE(1899,12,31)+(0*7+IF('Simulateur'!H12&gt;60,'Simulateur'!H12-1,'Simulateur'!H12))))-YEAR((DATE(1899,12,31)+(0*7+IF('Simulateur'!B7&gt;60,'Simulateur'!B7-1,'Simulateur'!B7))))))</f>
        <v>0</v>
      </c>
      <c r="H20" s="2"/>
    </row>
    <row r="21" ht="15" customHeight="1">
      <c r="A21" s="2"/>
      <c r="B21" s="2"/>
      <c r="C21" s="2"/>
      <c r="D21" s="2"/>
      <c r="E21" s="2"/>
      <c r="F21" t="s" s="173">
        <v>64</v>
      </c>
      <c r="G21" s="177">
        <f>IF('Simulateur'!H13="",0,(YEAR((DATE(1899,12,31)+(0*7+IF('Simulateur'!H13&gt;60,'Simulateur'!H13-1,'Simulateur'!H13))))-YEAR((DATE(1899,12,31)+(0*7+IF('Simulateur'!B7&gt;60,'Simulateur'!B7-1,'Simulateur'!B7))))))</f>
        <v>0</v>
      </c>
      <c r="H21" s="2"/>
    </row>
    <row r="22" ht="15" customHeight="1">
      <c r="A22" s="2"/>
      <c r="B22" s="2"/>
      <c r="C22" s="2"/>
      <c r="D22" s="2"/>
      <c r="E22" s="2"/>
      <c r="F22" t="s" s="173">
        <v>65</v>
      </c>
      <c r="G22" s="177">
        <f>IF('Simulateur'!H14="",0,(YEAR((DATE(1899,12,31)+(0*7+IF('Simulateur'!H14&gt;60,'Simulateur'!H14-1,'Simulateur'!H14))))-YEAR((DATE(1899,12,31)+(0*7+IF('Simulateur'!B7&gt;60,'Simulateur'!B7-1,'Simulateur'!B7))))))</f>
        <v>0</v>
      </c>
      <c r="H22" s="2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L361"/>
  <sheetViews>
    <sheetView workbookViewId="0" showGridLines="0" defaultGridColor="1"/>
  </sheetViews>
  <sheetFormatPr defaultColWidth="10.8333" defaultRowHeight="15" customHeight="1" outlineLevelRow="0" outlineLevelCol="0"/>
  <cols>
    <col min="1" max="1" width="10.8516" style="178" customWidth="1"/>
    <col min="2" max="2" width="10.8516" style="178" customWidth="1"/>
    <col min="3" max="3" width="10.8516" style="178" customWidth="1"/>
    <col min="4" max="4" width="10.8516" style="178" customWidth="1"/>
    <col min="5" max="5" width="10.8516" style="178" customWidth="1"/>
    <col min="6" max="6" width="10.8516" style="178" customWidth="1"/>
    <col min="7" max="7" width="10.8516" style="178" customWidth="1"/>
    <col min="8" max="8" width="10.8516" style="178" customWidth="1"/>
    <col min="9" max="9" width="10.8516" style="178" customWidth="1"/>
    <col min="10" max="10" width="10.8516" style="178" customWidth="1"/>
    <col min="11" max="11" width="10.8516" style="178" customWidth="1"/>
    <col min="12" max="12" width="10.8516" style="178" customWidth="1"/>
    <col min="13" max="256" width="10.8516" style="178" customWidth="1"/>
  </cols>
  <sheetData>
    <row r="1" ht="1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77">
        <v>0</v>
      </c>
    </row>
    <row r="2" ht="15" customHeight="1">
      <c r="A2" t="s" s="173">
        <v>66</v>
      </c>
      <c r="B2" s="177">
        <v>1</v>
      </c>
      <c r="C2" t="s" s="173">
        <v>19</v>
      </c>
      <c r="D2" t="s" s="173">
        <v>22</v>
      </c>
      <c r="E2" s="2"/>
      <c r="F2" t="s" s="179">
        <v>31</v>
      </c>
      <c r="G2" s="5"/>
      <c r="H2" s="2"/>
      <c r="I2" s="2"/>
      <c r="J2" s="177">
        <v>5</v>
      </c>
      <c r="K2" s="2"/>
      <c r="L2" s="177">
        <v>1</v>
      </c>
    </row>
    <row r="3" ht="15" customHeight="1">
      <c r="A3" t="s" s="173">
        <v>67</v>
      </c>
      <c r="B3" s="177">
        <v>2</v>
      </c>
      <c r="C3" t="s" s="173">
        <v>68</v>
      </c>
      <c r="D3" t="s" s="173">
        <v>69</v>
      </c>
      <c r="E3" s="2"/>
      <c r="F3" t="s" s="179">
        <v>70</v>
      </c>
      <c r="G3" s="5"/>
      <c r="H3" s="2"/>
      <c r="I3" s="2"/>
      <c r="J3" s="177">
        <v>6</v>
      </c>
      <c r="K3" s="2"/>
      <c r="L3" s="177">
        <v>2</v>
      </c>
    </row>
    <row r="4" ht="15" customHeight="1">
      <c r="A4" t="s" s="173">
        <v>71</v>
      </c>
      <c r="B4" s="177">
        <v>3</v>
      </c>
      <c r="C4" t="s" s="173">
        <v>72</v>
      </c>
      <c r="D4" t="s" s="173">
        <v>73</v>
      </c>
      <c r="E4" s="2"/>
      <c r="F4" t="s" s="179">
        <v>74</v>
      </c>
      <c r="G4" s="5"/>
      <c r="H4" s="2"/>
      <c r="I4" s="2"/>
      <c r="J4" s="177">
        <v>7</v>
      </c>
      <c r="K4" s="2"/>
      <c r="L4" s="177">
        <v>3</v>
      </c>
    </row>
    <row r="5" ht="15" customHeight="1">
      <c r="A5" t="s" s="173">
        <v>75</v>
      </c>
      <c r="B5" s="177">
        <v>4</v>
      </c>
      <c r="C5" t="s" s="173">
        <v>30</v>
      </c>
      <c r="D5" t="s" s="173">
        <v>76</v>
      </c>
      <c r="E5" s="2"/>
      <c r="F5" s="5"/>
      <c r="G5" s="5"/>
      <c r="H5" s="2"/>
      <c r="I5" s="2"/>
      <c r="J5" s="177">
        <v>8</v>
      </c>
      <c r="K5" s="2"/>
      <c r="L5" s="177">
        <v>4</v>
      </c>
    </row>
    <row r="6" ht="15" customHeight="1">
      <c r="A6" t="s" s="173">
        <v>77</v>
      </c>
      <c r="B6" s="177">
        <v>5</v>
      </c>
      <c r="C6" s="2"/>
      <c r="D6" s="2"/>
      <c r="E6" s="2"/>
      <c r="F6" s="5"/>
      <c r="G6" s="5"/>
      <c r="H6" s="2"/>
      <c r="I6" s="2"/>
      <c r="J6" s="177">
        <v>9</v>
      </c>
      <c r="K6" s="2"/>
      <c r="L6" s="177">
        <v>5</v>
      </c>
    </row>
    <row r="7" ht="15" customHeight="1">
      <c r="A7" t="s" s="173">
        <v>78</v>
      </c>
      <c r="B7" s="177">
        <v>6</v>
      </c>
      <c r="C7" s="2"/>
      <c r="D7" s="2"/>
      <c r="E7" s="2"/>
      <c r="F7" s="5"/>
      <c r="G7" s="5"/>
      <c r="H7" s="2"/>
      <c r="I7" s="2"/>
      <c r="J7" s="177">
        <v>10</v>
      </c>
      <c r="K7" s="2"/>
      <c r="L7" s="177">
        <v>6</v>
      </c>
    </row>
    <row r="8" ht="15" customHeight="1">
      <c r="A8" s="177"/>
      <c r="B8" s="2"/>
      <c r="C8" s="2"/>
      <c r="D8" s="2"/>
      <c r="E8" s="2"/>
      <c r="F8" s="2"/>
      <c r="G8" s="2"/>
      <c r="H8" s="2"/>
      <c r="I8" s="2"/>
      <c r="J8" s="177">
        <v>11</v>
      </c>
      <c r="K8" s="2"/>
      <c r="L8" s="177">
        <v>7</v>
      </c>
    </row>
    <row r="9" ht="15" customHeight="1">
      <c r="A9" s="177"/>
      <c r="B9" s="2"/>
      <c r="C9" s="2"/>
      <c r="D9" s="2"/>
      <c r="E9" s="2"/>
      <c r="F9" s="2"/>
      <c r="G9" t="s" s="172">
        <v>30</v>
      </c>
      <c r="H9" s="2"/>
      <c r="I9" s="2"/>
      <c r="J9" s="177">
        <v>12</v>
      </c>
      <c r="K9" s="2"/>
      <c r="L9" s="177">
        <v>8</v>
      </c>
    </row>
    <row r="10" ht="15" customHeight="1">
      <c r="A10" s="177"/>
      <c r="B10" s="2"/>
      <c r="C10" s="2"/>
      <c r="D10" s="2"/>
      <c r="E10" s="2"/>
      <c r="F10" s="2"/>
      <c r="G10" t="s" s="172">
        <v>79</v>
      </c>
      <c r="H10" s="2"/>
      <c r="I10" s="2"/>
      <c r="J10" s="177">
        <v>13</v>
      </c>
      <c r="K10" s="2"/>
      <c r="L10" s="177">
        <v>9</v>
      </c>
    </row>
    <row r="11" ht="15" customHeight="1">
      <c r="A11" s="2"/>
      <c r="B11" s="2"/>
      <c r="C11" s="2"/>
      <c r="D11" s="2"/>
      <c r="E11" s="2"/>
      <c r="F11" s="2"/>
      <c r="G11" t="s" s="172">
        <v>80</v>
      </c>
      <c r="H11" s="2"/>
      <c r="I11" s="2"/>
      <c r="J11" s="177">
        <v>14</v>
      </c>
      <c r="K11" s="2"/>
      <c r="L11" s="177">
        <v>10</v>
      </c>
    </row>
    <row r="12" ht="15" customHeight="1">
      <c r="A12" t="s" s="173">
        <v>23</v>
      </c>
      <c r="B12" s="2"/>
      <c r="C12" s="2"/>
      <c r="D12" s="2"/>
      <c r="E12" s="2"/>
      <c r="F12" s="2"/>
      <c r="G12" t="s" s="172">
        <v>81</v>
      </c>
      <c r="H12" s="2"/>
      <c r="I12" s="2"/>
      <c r="J12" s="177">
        <v>15</v>
      </c>
      <c r="K12" s="2"/>
      <c r="L12" s="177">
        <v>11</v>
      </c>
    </row>
    <row r="13" ht="15" customHeight="1">
      <c r="A13" t="s" s="173">
        <v>82</v>
      </c>
      <c r="B13" s="2"/>
      <c r="C13" s="2"/>
      <c r="D13" s="2"/>
      <c r="E13" s="2"/>
      <c r="F13" s="2"/>
      <c r="G13" t="s" s="172">
        <v>83</v>
      </c>
      <c r="H13" s="2"/>
      <c r="I13" s="2"/>
      <c r="J13" s="177">
        <v>16</v>
      </c>
      <c r="K13" s="2"/>
      <c r="L13" s="177">
        <v>12</v>
      </c>
    </row>
    <row r="14" ht="15" customHeight="1">
      <c r="A14" s="2"/>
      <c r="B14" s="2"/>
      <c r="C14" s="2"/>
      <c r="D14" s="177">
        <v>0</v>
      </c>
      <c r="E14" s="2"/>
      <c r="F14" s="2"/>
      <c r="G14" t="s" s="172">
        <v>84</v>
      </c>
      <c r="H14" s="2"/>
      <c r="I14" s="2"/>
      <c r="J14" s="177">
        <v>17</v>
      </c>
      <c r="K14" s="2"/>
      <c r="L14" s="177">
        <v>13</v>
      </c>
    </row>
    <row r="15" ht="15" customHeight="1">
      <c r="A15" s="2"/>
      <c r="B15" s="2"/>
      <c r="C15" s="2"/>
      <c r="D15" s="177">
        <v>1</v>
      </c>
      <c r="E15" s="2"/>
      <c r="F15" s="2"/>
      <c r="G15" s="2"/>
      <c r="H15" s="2"/>
      <c r="I15" s="2"/>
      <c r="J15" s="177">
        <v>18</v>
      </c>
      <c r="K15" s="2"/>
      <c r="L15" s="177">
        <v>14</v>
      </c>
    </row>
    <row r="16" ht="15" customHeight="1">
      <c r="A16" s="2"/>
      <c r="B16" s="2"/>
      <c r="C16" s="2"/>
      <c r="D16" s="177">
        <v>2</v>
      </c>
      <c r="E16" s="2"/>
      <c r="F16" s="14"/>
      <c r="G16" t="s" s="39">
        <v>29</v>
      </c>
      <c r="H16" s="2"/>
      <c r="I16" s="2"/>
      <c r="J16" s="177">
        <v>19</v>
      </c>
      <c r="K16" s="2"/>
      <c r="L16" s="177">
        <v>15</v>
      </c>
    </row>
    <row r="17" ht="15" customHeight="1">
      <c r="A17" s="2"/>
      <c r="B17" s="2"/>
      <c r="C17" s="2"/>
      <c r="D17" s="177">
        <v>3</v>
      </c>
      <c r="E17" s="2"/>
      <c r="F17" s="2"/>
      <c r="G17" t="s" s="172">
        <v>82</v>
      </c>
      <c r="H17" s="2"/>
      <c r="I17" s="2"/>
      <c r="J17" s="177">
        <v>20</v>
      </c>
      <c r="K17" s="2"/>
      <c r="L17" s="177">
        <v>16</v>
      </c>
    </row>
    <row r="18" ht="15" customHeight="1">
      <c r="A18" s="26"/>
      <c r="B18" s="26"/>
      <c r="C18" s="2"/>
      <c r="D18" s="177">
        <v>4</v>
      </c>
      <c r="E18" s="2"/>
      <c r="F18" s="2"/>
      <c r="G18" s="2"/>
      <c r="H18" s="2"/>
      <c r="I18" s="2"/>
      <c r="J18" s="177">
        <v>21</v>
      </c>
      <c r="K18" s="2"/>
      <c r="L18" s="177">
        <v>17</v>
      </c>
    </row>
    <row r="19" ht="15" customHeight="1">
      <c r="A19" s="26"/>
      <c r="B19" s="26"/>
      <c r="C19" s="2"/>
      <c r="D19" s="177">
        <v>5</v>
      </c>
      <c r="E19" s="2"/>
      <c r="F19" s="2"/>
      <c r="G19" s="2"/>
      <c r="H19" s="2"/>
      <c r="I19" s="2"/>
      <c r="J19" s="177">
        <v>22</v>
      </c>
      <c r="K19" s="2"/>
      <c r="L19" s="177">
        <v>18</v>
      </c>
    </row>
    <row r="20" ht="15" customHeight="1">
      <c r="A20" t="s" s="172">
        <v>31</v>
      </c>
      <c r="B20" s="26"/>
      <c r="C20" s="2"/>
      <c r="D20" s="177">
        <v>6</v>
      </c>
      <c r="E20" s="2"/>
      <c r="F20" s="2"/>
      <c r="G20" s="2"/>
      <c r="H20" s="2"/>
      <c r="I20" s="2"/>
      <c r="J20" s="177">
        <v>23</v>
      </c>
      <c r="K20" s="2"/>
      <c r="L20" s="177">
        <v>19</v>
      </c>
    </row>
    <row r="21" ht="15" customHeight="1">
      <c r="A21" t="s" s="172">
        <v>70</v>
      </c>
      <c r="B21" s="26"/>
      <c r="C21" s="2"/>
      <c r="D21" s="2"/>
      <c r="E21" s="2"/>
      <c r="F21" s="2"/>
      <c r="G21" s="2"/>
      <c r="H21" s="2"/>
      <c r="I21" s="2"/>
      <c r="J21" s="177">
        <v>24</v>
      </c>
      <c r="K21" s="2"/>
      <c r="L21" s="177">
        <v>20</v>
      </c>
    </row>
    <row r="22" ht="15" customHeight="1">
      <c r="A22" t="s" s="172">
        <v>74</v>
      </c>
      <c r="B22" s="26"/>
      <c r="C22" s="2"/>
      <c r="D22" s="2"/>
      <c r="E22" s="14"/>
      <c r="F22" t="s" s="39">
        <v>33</v>
      </c>
      <c r="G22" s="27">
        <v>0.08</v>
      </c>
      <c r="H22" s="2"/>
      <c r="I22" s="2"/>
      <c r="J22" s="177">
        <v>25</v>
      </c>
      <c r="K22" s="2"/>
      <c r="L22" s="177">
        <v>21</v>
      </c>
    </row>
    <row r="23" ht="15" customHeight="1">
      <c r="A23" t="s" s="172">
        <v>85</v>
      </c>
      <c r="B23" s="26"/>
      <c r="C23" s="2"/>
      <c r="D23" s="2"/>
      <c r="E23" s="2"/>
      <c r="F23" t="s" s="172">
        <v>60</v>
      </c>
      <c r="G23" s="27">
        <v>0.02</v>
      </c>
      <c r="H23" s="2"/>
      <c r="I23" s="2"/>
      <c r="J23" s="177">
        <v>26</v>
      </c>
      <c r="K23" s="2"/>
      <c r="L23" s="177">
        <v>22</v>
      </c>
    </row>
    <row r="24" ht="15" customHeight="1">
      <c r="A24" t="s" s="172">
        <v>86</v>
      </c>
      <c r="B24" s="26"/>
      <c r="C24" s="2"/>
      <c r="D24" s="2"/>
      <c r="E24" s="2"/>
      <c r="F24" t="s" s="172">
        <v>61</v>
      </c>
      <c r="G24" s="27">
        <v>0.03</v>
      </c>
      <c r="H24" s="2"/>
      <c r="I24" s="2"/>
      <c r="J24" s="177">
        <v>27</v>
      </c>
      <c r="K24" s="2"/>
      <c r="L24" s="177">
        <v>23</v>
      </c>
    </row>
    <row r="25" ht="15" customHeight="1">
      <c r="A25" t="s" s="172">
        <v>87</v>
      </c>
      <c r="B25" s="26"/>
      <c r="C25" s="2"/>
      <c r="D25" s="2"/>
      <c r="E25" s="2"/>
      <c r="F25" s="2"/>
      <c r="G25" s="2"/>
      <c r="H25" s="2"/>
      <c r="I25" s="2"/>
      <c r="J25" s="177">
        <v>28</v>
      </c>
      <c r="K25" s="2"/>
      <c r="L25" s="177">
        <v>24</v>
      </c>
    </row>
    <row r="26" ht="15" customHeight="1">
      <c r="A26" t="s" s="172">
        <v>88</v>
      </c>
      <c r="B26" s="26"/>
      <c r="C26" s="2"/>
      <c r="D26" s="2"/>
      <c r="E26" s="2"/>
      <c r="F26" s="2"/>
      <c r="G26" s="2"/>
      <c r="H26" s="2"/>
      <c r="I26" s="2"/>
      <c r="J26" s="2"/>
      <c r="K26" s="2"/>
      <c r="L26" s="177">
        <v>25</v>
      </c>
    </row>
    <row r="27" ht="15" customHeight="1">
      <c r="A27" t="s" s="172">
        <v>80</v>
      </c>
      <c r="B27" s="26"/>
      <c r="C27" s="2"/>
      <c r="D27" s="2"/>
      <c r="E27" s="2"/>
      <c r="F27" s="2"/>
      <c r="G27" s="2"/>
      <c r="H27" s="2"/>
      <c r="I27" s="2"/>
      <c r="J27" s="2"/>
      <c r="K27" s="2"/>
      <c r="L27" s="177">
        <v>26</v>
      </c>
    </row>
    <row r="28" ht="15" customHeight="1">
      <c r="A28" t="s" s="172">
        <v>79</v>
      </c>
      <c r="B28" s="26"/>
      <c r="C28" s="2"/>
      <c r="D28" s="2"/>
      <c r="E28" s="2"/>
      <c r="F28" s="2"/>
      <c r="G28" s="2"/>
      <c r="H28" s="2"/>
      <c r="I28" s="2"/>
      <c r="J28" s="2"/>
      <c r="K28" s="2"/>
      <c r="L28" s="177">
        <v>27</v>
      </c>
    </row>
    <row r="29" ht="15" customHeight="1">
      <c r="A29" t="s" s="172">
        <v>30</v>
      </c>
      <c r="B29" s="26"/>
      <c r="C29" s="2"/>
      <c r="D29" s="2"/>
      <c r="E29" s="2"/>
      <c r="F29" s="2"/>
      <c r="G29" s="2"/>
      <c r="H29" t="s" s="172">
        <v>81</v>
      </c>
      <c r="I29" s="2"/>
      <c r="J29" s="177">
        <v>29</v>
      </c>
      <c r="K29" s="2"/>
      <c r="L29" s="177">
        <v>28</v>
      </c>
    </row>
    <row r="30" ht="15" customHeight="1">
      <c r="A30" s="2"/>
      <c r="B30" s="2"/>
      <c r="C30" s="2"/>
      <c r="D30" s="2"/>
      <c r="E30" s="2"/>
      <c r="F30" s="38">
        <v>0.08</v>
      </c>
      <c r="G30" s="2"/>
      <c r="H30" t="s" s="172">
        <v>89</v>
      </c>
      <c r="I30" s="2"/>
      <c r="J30" s="177">
        <v>30</v>
      </c>
      <c r="K30" s="2"/>
      <c r="L30" s="177">
        <v>29</v>
      </c>
    </row>
    <row r="31" ht="15" customHeight="1">
      <c r="A31" s="2"/>
      <c r="B31" s="2"/>
      <c r="C31" t="s" s="172">
        <v>30</v>
      </c>
      <c r="D31" s="2"/>
      <c r="E31" s="2"/>
      <c r="F31" s="38">
        <v>0.02</v>
      </c>
      <c r="G31" s="2"/>
      <c r="H31" t="s" s="172">
        <v>84</v>
      </c>
      <c r="I31" s="2"/>
      <c r="J31" s="177">
        <v>0</v>
      </c>
      <c r="K31" s="2"/>
      <c r="L31" s="177">
        <v>30</v>
      </c>
    </row>
    <row r="32" ht="15" customHeight="1">
      <c r="A32" s="2"/>
      <c r="B32" s="2"/>
      <c r="C32" t="s" s="172">
        <v>79</v>
      </c>
      <c r="D32" s="2"/>
      <c r="E32" s="2"/>
      <c r="F32" s="38">
        <v>0.03</v>
      </c>
      <c r="G32" s="2"/>
      <c r="H32" s="2"/>
      <c r="I32" s="2"/>
      <c r="J32" s="2"/>
      <c r="K32" s="2"/>
      <c r="L32" s="177">
        <v>31</v>
      </c>
    </row>
    <row r="33" ht="15" customHeight="1">
      <c r="A33" s="2"/>
      <c r="B33" s="2"/>
      <c r="C33" t="s" s="172">
        <v>80</v>
      </c>
      <c r="D33" s="2"/>
      <c r="E33" s="2"/>
      <c r="F33" s="2"/>
      <c r="G33" s="2"/>
      <c r="H33" s="2"/>
      <c r="I33" s="2"/>
      <c r="J33" s="2"/>
      <c r="K33" s="2"/>
      <c r="L33" s="177">
        <v>32</v>
      </c>
    </row>
    <row r="34" ht="15" customHeight="1">
      <c r="A34" s="2"/>
      <c r="B34" s="2"/>
      <c r="C34" t="s" s="172">
        <v>90</v>
      </c>
      <c r="D34" s="2"/>
      <c r="E34" s="2"/>
      <c r="F34" s="2"/>
      <c r="G34" s="2"/>
      <c r="H34" s="2"/>
      <c r="I34" s="2"/>
      <c r="J34" s="2"/>
      <c r="K34" s="2"/>
      <c r="L34" s="177">
        <v>33</v>
      </c>
    </row>
    <row r="35" ht="15" customHeight="1">
      <c r="A35" s="2"/>
      <c r="B35" s="2"/>
      <c r="C35" t="s" s="172">
        <v>83</v>
      </c>
      <c r="D35" s="2"/>
      <c r="E35" s="2"/>
      <c r="F35" s="2"/>
      <c r="G35" s="2"/>
      <c r="H35" s="2"/>
      <c r="I35" s="2"/>
      <c r="J35" s="2"/>
      <c r="K35" s="2"/>
      <c r="L35" s="177">
        <v>34</v>
      </c>
    </row>
    <row r="36" ht="15" customHeight="1">
      <c r="A36" s="2"/>
      <c r="B36" s="2"/>
      <c r="C36" t="s" s="172">
        <v>84</v>
      </c>
      <c r="D36" s="2"/>
      <c r="E36" s="2"/>
      <c r="F36" t="s" s="172">
        <v>47</v>
      </c>
      <c r="G36" s="2"/>
      <c r="H36" s="2"/>
      <c r="I36" s="2"/>
      <c r="J36" s="2"/>
      <c r="K36" s="2"/>
      <c r="L36" s="177">
        <v>35</v>
      </c>
    </row>
    <row r="37" ht="15" customHeight="1">
      <c r="A37" s="2"/>
      <c r="B37" s="2"/>
      <c r="C37" s="2"/>
      <c r="D37" s="2"/>
      <c r="E37" s="2"/>
      <c r="F37" t="s" s="172">
        <v>91</v>
      </c>
      <c r="G37" s="2"/>
      <c r="H37" s="2"/>
      <c r="I37" s="2"/>
      <c r="J37" s="2"/>
      <c r="K37" s="2"/>
      <c r="L37" s="177">
        <v>36</v>
      </c>
    </row>
    <row r="38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177">
        <v>37</v>
      </c>
    </row>
    <row r="39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177">
        <v>38</v>
      </c>
    </row>
    <row r="40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177">
        <v>39</v>
      </c>
    </row>
    <row r="41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177">
        <v>40</v>
      </c>
    </row>
    <row r="42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177">
        <v>41</v>
      </c>
    </row>
    <row r="43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77">
        <v>42</v>
      </c>
    </row>
    <row r="44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177">
        <v>43</v>
      </c>
    </row>
    <row r="45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177">
        <v>44</v>
      </c>
    </row>
    <row r="46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177">
        <v>45</v>
      </c>
    </row>
    <row r="47" ht="1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177">
        <v>46</v>
      </c>
    </row>
    <row r="48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177">
        <v>47</v>
      </c>
    </row>
    <row r="49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177">
        <v>48</v>
      </c>
    </row>
    <row r="50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177">
        <v>49</v>
      </c>
    </row>
    <row r="51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177">
        <v>50</v>
      </c>
    </row>
    <row r="52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177">
        <v>51</v>
      </c>
    </row>
    <row r="53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177">
        <v>52</v>
      </c>
    </row>
    <row r="54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77">
        <v>53</v>
      </c>
    </row>
    <row r="55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177">
        <v>54</v>
      </c>
    </row>
    <row r="56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177">
        <v>55</v>
      </c>
    </row>
    <row r="57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177">
        <v>56</v>
      </c>
    </row>
    <row r="58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177">
        <v>57</v>
      </c>
    </row>
    <row r="59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177">
        <v>58</v>
      </c>
    </row>
    <row r="60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177">
        <v>59</v>
      </c>
    </row>
    <row r="61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177">
        <v>60</v>
      </c>
    </row>
    <row r="62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177">
        <v>61</v>
      </c>
    </row>
    <row r="63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177">
        <v>62</v>
      </c>
    </row>
    <row r="64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177">
        <v>63</v>
      </c>
    </row>
    <row r="65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177">
        <v>64</v>
      </c>
    </row>
    <row r="66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177">
        <v>65</v>
      </c>
    </row>
    <row r="67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177">
        <v>66</v>
      </c>
    </row>
    <row r="68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177">
        <v>67</v>
      </c>
    </row>
    <row r="69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177">
        <v>68</v>
      </c>
    </row>
    <row r="70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177">
        <v>69</v>
      </c>
    </row>
    <row r="71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77">
        <v>70</v>
      </c>
    </row>
    <row r="72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77">
        <v>71</v>
      </c>
    </row>
    <row r="73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177">
        <v>72</v>
      </c>
    </row>
    <row r="7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177">
        <v>73</v>
      </c>
    </row>
    <row r="75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77">
        <v>74</v>
      </c>
    </row>
    <row r="76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77">
        <v>75</v>
      </c>
    </row>
    <row r="77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77">
        <v>76</v>
      </c>
    </row>
    <row r="78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77">
        <v>77</v>
      </c>
    </row>
    <row r="79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77">
        <v>78</v>
      </c>
    </row>
    <row r="80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77">
        <v>79</v>
      </c>
    </row>
    <row r="81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77">
        <v>80</v>
      </c>
    </row>
    <row r="82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177">
        <v>81</v>
      </c>
    </row>
    <row r="83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77">
        <v>82</v>
      </c>
    </row>
    <row r="8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177">
        <v>83</v>
      </c>
    </row>
    <row r="85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177">
        <v>84</v>
      </c>
    </row>
    <row r="86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177">
        <v>85</v>
      </c>
    </row>
    <row r="87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177">
        <v>86</v>
      </c>
    </row>
    <row r="88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177">
        <v>87</v>
      </c>
    </row>
    <row r="89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177">
        <v>88</v>
      </c>
    </row>
    <row r="90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177">
        <v>89</v>
      </c>
    </row>
    <row r="91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177">
        <v>90</v>
      </c>
    </row>
    <row r="92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177">
        <v>91</v>
      </c>
    </row>
    <row r="93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177">
        <v>92</v>
      </c>
    </row>
    <row r="9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177">
        <v>93</v>
      </c>
    </row>
    <row r="95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177">
        <v>94</v>
      </c>
    </row>
    <row r="96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177">
        <v>95</v>
      </c>
    </row>
    <row r="97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177">
        <v>96</v>
      </c>
    </row>
    <row r="98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77">
        <v>97</v>
      </c>
    </row>
    <row r="99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77">
        <v>98</v>
      </c>
    </row>
    <row r="100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77">
        <v>99</v>
      </c>
    </row>
    <row r="101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77">
        <v>100</v>
      </c>
    </row>
    <row r="102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77">
        <v>101</v>
      </c>
    </row>
    <row r="103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77">
        <v>102</v>
      </c>
    </row>
    <row r="10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77">
        <v>103</v>
      </c>
    </row>
    <row r="105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77">
        <v>104</v>
      </c>
    </row>
    <row r="106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77">
        <v>105</v>
      </c>
    </row>
    <row r="107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77">
        <v>106</v>
      </c>
    </row>
    <row r="108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77">
        <v>107</v>
      </c>
    </row>
    <row r="109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77">
        <v>108</v>
      </c>
    </row>
    <row r="110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77">
        <v>109</v>
      </c>
    </row>
    <row r="111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77">
        <v>110</v>
      </c>
    </row>
    <row r="112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77">
        <v>111</v>
      </c>
    </row>
    <row r="113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77">
        <v>112</v>
      </c>
    </row>
    <row r="11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77">
        <v>113</v>
      </c>
    </row>
    <row r="115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77">
        <v>114</v>
      </c>
    </row>
    <row r="116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77">
        <v>115</v>
      </c>
    </row>
    <row r="117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77">
        <v>116</v>
      </c>
    </row>
    <row r="118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77">
        <v>117</v>
      </c>
    </row>
    <row r="119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77">
        <v>118</v>
      </c>
    </row>
    <row r="120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77">
        <v>119</v>
      </c>
    </row>
    <row r="121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77">
        <v>120</v>
      </c>
    </row>
    <row r="122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77">
        <v>121</v>
      </c>
    </row>
    <row r="123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77">
        <v>122</v>
      </c>
    </row>
    <row r="12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77">
        <v>123</v>
      </c>
    </row>
    <row r="125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77">
        <v>124</v>
      </c>
    </row>
    <row r="126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77">
        <v>125</v>
      </c>
    </row>
    <row r="127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77">
        <v>126</v>
      </c>
    </row>
    <row r="128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77">
        <v>127</v>
      </c>
    </row>
    <row r="129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77">
        <v>128</v>
      </c>
    </row>
    <row r="130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77">
        <v>129</v>
      </c>
    </row>
    <row r="131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77">
        <v>130</v>
      </c>
    </row>
    <row r="132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77">
        <v>131</v>
      </c>
    </row>
    <row r="133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77">
        <v>132</v>
      </c>
    </row>
    <row r="13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77">
        <v>133</v>
      </c>
    </row>
    <row r="135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77">
        <v>134</v>
      </c>
    </row>
    <row r="136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77">
        <v>135</v>
      </c>
    </row>
    <row r="137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77">
        <v>136</v>
      </c>
    </row>
    <row r="138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77">
        <v>137</v>
      </c>
    </row>
    <row r="139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77">
        <v>138</v>
      </c>
    </row>
    <row r="140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77">
        <v>139</v>
      </c>
    </row>
    <row r="141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77">
        <v>140</v>
      </c>
    </row>
    <row r="142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77">
        <v>141</v>
      </c>
    </row>
    <row r="143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77">
        <v>142</v>
      </c>
    </row>
    <row r="14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77">
        <v>143</v>
      </c>
    </row>
    <row r="145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77">
        <v>144</v>
      </c>
    </row>
    <row r="146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77">
        <v>145</v>
      </c>
    </row>
    <row r="147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77">
        <v>146</v>
      </c>
    </row>
    <row r="148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77">
        <v>147</v>
      </c>
    </row>
    <row r="149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77">
        <v>148</v>
      </c>
    </row>
    <row r="150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77">
        <v>149</v>
      </c>
    </row>
    <row r="151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77">
        <v>150</v>
      </c>
    </row>
    <row r="152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77">
        <v>151</v>
      </c>
    </row>
    <row r="153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77">
        <v>152</v>
      </c>
    </row>
    <row r="15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77">
        <v>153</v>
      </c>
    </row>
    <row r="155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77">
        <v>154</v>
      </c>
    </row>
    <row r="156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77">
        <v>155</v>
      </c>
    </row>
    <row r="157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77">
        <v>156</v>
      </c>
    </row>
    <row r="158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77">
        <v>157</v>
      </c>
    </row>
    <row r="159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77">
        <v>158</v>
      </c>
    </row>
    <row r="160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77">
        <v>159</v>
      </c>
    </row>
    <row r="161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77">
        <v>160</v>
      </c>
    </row>
    <row r="162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77">
        <v>161</v>
      </c>
    </row>
    <row r="163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77">
        <v>162</v>
      </c>
    </row>
    <row r="16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77">
        <v>163</v>
      </c>
    </row>
    <row r="165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77">
        <v>164</v>
      </c>
    </row>
    <row r="166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77">
        <v>165</v>
      </c>
    </row>
    <row r="167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77">
        <v>166</v>
      </c>
    </row>
    <row r="168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77">
        <v>167</v>
      </c>
    </row>
    <row r="169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77">
        <v>168</v>
      </c>
    </row>
    <row r="170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77">
        <v>169</v>
      </c>
    </row>
    <row r="171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77">
        <v>170</v>
      </c>
    </row>
    <row r="172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77">
        <v>171</v>
      </c>
    </row>
    <row r="173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77">
        <v>172</v>
      </c>
    </row>
    <row r="17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77">
        <v>173</v>
      </c>
    </row>
    <row r="175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77">
        <v>174</v>
      </c>
    </row>
    <row r="176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77">
        <v>175</v>
      </c>
    </row>
    <row r="177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77">
        <v>176</v>
      </c>
    </row>
    <row r="178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77">
        <v>177</v>
      </c>
    </row>
    <row r="179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77">
        <v>178</v>
      </c>
    </row>
    <row r="180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77">
        <v>179</v>
      </c>
    </row>
    <row r="181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77">
        <v>180</v>
      </c>
    </row>
    <row r="182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77">
        <v>181</v>
      </c>
    </row>
    <row r="183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77">
        <v>182</v>
      </c>
    </row>
    <row r="18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77">
        <v>183</v>
      </c>
    </row>
    <row r="185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77">
        <v>184</v>
      </c>
    </row>
    <row r="186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77">
        <v>185</v>
      </c>
    </row>
    <row r="187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77">
        <v>186</v>
      </c>
    </row>
    <row r="188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77">
        <v>187</v>
      </c>
    </row>
    <row r="189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77">
        <v>188</v>
      </c>
    </row>
    <row r="190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77">
        <v>189</v>
      </c>
    </row>
    <row r="191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77">
        <v>190</v>
      </c>
    </row>
    <row r="192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77">
        <v>191</v>
      </c>
    </row>
    <row r="193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77">
        <v>192</v>
      </c>
    </row>
    <row r="19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77">
        <v>193</v>
      </c>
    </row>
    <row r="195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77">
        <v>194</v>
      </c>
    </row>
    <row r="196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77">
        <v>195</v>
      </c>
    </row>
    <row r="197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77">
        <v>196</v>
      </c>
    </row>
    <row r="198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77">
        <v>197</v>
      </c>
    </row>
    <row r="199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77">
        <v>198</v>
      </c>
    </row>
    <row r="200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77">
        <v>199</v>
      </c>
    </row>
    <row r="201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77">
        <v>200</v>
      </c>
    </row>
    <row r="202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77">
        <v>201</v>
      </c>
    </row>
    <row r="203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77">
        <v>202</v>
      </c>
    </row>
    <row r="20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77">
        <v>203</v>
      </c>
    </row>
    <row r="205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77">
        <v>204</v>
      </c>
    </row>
    <row r="206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77">
        <v>205</v>
      </c>
    </row>
    <row r="207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77">
        <v>206</v>
      </c>
    </row>
    <row r="208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77">
        <v>207</v>
      </c>
    </row>
    <row r="209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77">
        <v>208</v>
      </c>
    </row>
    <row r="210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77">
        <v>209</v>
      </c>
    </row>
    <row r="211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77">
        <v>210</v>
      </c>
    </row>
    <row r="212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77">
        <v>211</v>
      </c>
    </row>
    <row r="213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77">
        <v>212</v>
      </c>
    </row>
    <row r="21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77">
        <v>213</v>
      </c>
    </row>
    <row r="215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77">
        <v>214</v>
      </c>
    </row>
    <row r="216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77">
        <v>215</v>
      </c>
    </row>
    <row r="217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77">
        <v>216</v>
      </c>
    </row>
    <row r="218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77">
        <v>217</v>
      </c>
    </row>
    <row r="219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77">
        <v>218</v>
      </c>
    </row>
    <row r="220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77">
        <v>219</v>
      </c>
    </row>
    <row r="221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77">
        <v>220</v>
      </c>
    </row>
    <row r="222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77">
        <v>221</v>
      </c>
    </row>
    <row r="223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77">
        <v>222</v>
      </c>
    </row>
    <row r="22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77">
        <v>223</v>
      </c>
    </row>
    <row r="225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77">
        <v>224</v>
      </c>
    </row>
    <row r="226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77">
        <v>225</v>
      </c>
    </row>
    <row r="227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77">
        <v>226</v>
      </c>
    </row>
    <row r="228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77">
        <v>227</v>
      </c>
    </row>
    <row r="229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77">
        <v>228</v>
      </c>
    </row>
    <row r="230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77">
        <v>229</v>
      </c>
    </row>
    <row r="231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77">
        <v>230</v>
      </c>
    </row>
    <row r="232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77">
        <v>231</v>
      </c>
    </row>
    <row r="233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77">
        <v>232</v>
      </c>
    </row>
    <row r="23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77">
        <v>233</v>
      </c>
    </row>
    <row r="235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77">
        <v>234</v>
      </c>
    </row>
    <row r="236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77">
        <v>235</v>
      </c>
    </row>
    <row r="237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77">
        <v>236</v>
      </c>
    </row>
    <row r="238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77">
        <v>237</v>
      </c>
    </row>
    <row r="239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77">
        <v>238</v>
      </c>
    </row>
    <row r="240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77">
        <v>239</v>
      </c>
    </row>
    <row r="241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77">
        <v>240</v>
      </c>
    </row>
    <row r="242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77">
        <f>L241+1</f>
        <v>241</v>
      </c>
    </row>
    <row r="243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77">
        <f>L242+1</f>
        <v>242</v>
      </c>
    </row>
    <row r="24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77">
        <f>L243+1</f>
        <v>243</v>
      </c>
    </row>
    <row r="245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77">
        <f>L244+1</f>
        <v>244</v>
      </c>
    </row>
    <row r="246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77">
        <f>L245+1</f>
        <v>245</v>
      </c>
    </row>
    <row r="247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77">
        <f>L246+1</f>
        <v>246</v>
      </c>
    </row>
    <row r="248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77">
        <f>L247+1</f>
        <v>247</v>
      </c>
    </row>
    <row r="249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77">
        <f>L248+1</f>
        <v>248</v>
      </c>
    </row>
    <row r="250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77">
        <f>L249+1</f>
        <v>249</v>
      </c>
    </row>
    <row r="251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77">
        <f>L250+1</f>
        <v>250</v>
      </c>
    </row>
    <row r="252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77">
        <f>L251+1</f>
        <v>251</v>
      </c>
    </row>
    <row r="253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77">
        <f>L252+1</f>
        <v>252</v>
      </c>
    </row>
    <row r="25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77">
        <f>L253+1</f>
        <v>253</v>
      </c>
    </row>
    <row r="255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77">
        <f>L254+1</f>
        <v>254</v>
      </c>
    </row>
    <row r="256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77">
        <f>L255+1</f>
        <v>255</v>
      </c>
    </row>
    <row r="257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77">
        <f>L256+1</f>
        <v>256</v>
      </c>
    </row>
    <row r="258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77">
        <f>L257+1</f>
        <v>257</v>
      </c>
    </row>
    <row r="259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77">
        <f>L258+1</f>
        <v>258</v>
      </c>
    </row>
    <row r="260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77">
        <f>L259+1</f>
        <v>259</v>
      </c>
    </row>
    <row r="261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77">
        <f>L260+1</f>
        <v>260</v>
      </c>
    </row>
    <row r="262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77">
        <f>L261+1</f>
        <v>261</v>
      </c>
    </row>
    <row r="263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77">
        <f>L262+1</f>
        <v>262</v>
      </c>
    </row>
    <row r="26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77">
        <f>L263+1</f>
        <v>263</v>
      </c>
    </row>
    <row r="265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77">
        <f>L264+1</f>
        <v>264</v>
      </c>
    </row>
    <row r="266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77">
        <f>L265+1</f>
        <v>265</v>
      </c>
    </row>
    <row r="267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77">
        <f>L266+1</f>
        <v>266</v>
      </c>
    </row>
    <row r="268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77">
        <f>L267+1</f>
        <v>267</v>
      </c>
    </row>
    <row r="269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77">
        <f>L268+1</f>
        <v>268</v>
      </c>
    </row>
    <row r="270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77">
        <f>L269+1</f>
        <v>269</v>
      </c>
    </row>
    <row r="271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77">
        <f>L270+1</f>
        <v>270</v>
      </c>
    </row>
    <row r="272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77">
        <f>L271+1</f>
        <v>271</v>
      </c>
    </row>
    <row r="273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77">
        <f>L272+1</f>
        <v>272</v>
      </c>
    </row>
    <row r="27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77">
        <f>L273+1</f>
        <v>273</v>
      </c>
    </row>
    <row r="275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77">
        <f>L274+1</f>
        <v>274</v>
      </c>
    </row>
    <row r="276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77">
        <f>L275+1</f>
        <v>275</v>
      </c>
    </row>
    <row r="277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77">
        <f>L276+1</f>
        <v>276</v>
      </c>
    </row>
    <row r="278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77">
        <f>L277+1</f>
        <v>277</v>
      </c>
    </row>
    <row r="279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77">
        <f>L278+1</f>
        <v>278</v>
      </c>
    </row>
    <row r="280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77">
        <f>L279+1</f>
        <v>279</v>
      </c>
    </row>
    <row r="281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77">
        <f>L280+1</f>
        <v>280</v>
      </c>
    </row>
    <row r="282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77">
        <f>L281+1</f>
        <v>281</v>
      </c>
    </row>
    <row r="283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77">
        <f>L282+1</f>
        <v>282</v>
      </c>
    </row>
    <row r="28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77">
        <f>L283+1</f>
        <v>283</v>
      </c>
    </row>
    <row r="285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77">
        <f>L284+1</f>
        <v>284</v>
      </c>
    </row>
    <row r="286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77">
        <f>L285+1</f>
        <v>285</v>
      </c>
    </row>
    <row r="287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77">
        <f>L286+1</f>
        <v>286</v>
      </c>
    </row>
    <row r="288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77">
        <f>L287+1</f>
        <v>287</v>
      </c>
    </row>
    <row r="289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77">
        <f>L288+1</f>
        <v>288</v>
      </c>
    </row>
    <row r="290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77">
        <f>L289+1</f>
        <v>289</v>
      </c>
    </row>
    <row r="291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77">
        <f>L290+1</f>
        <v>290</v>
      </c>
    </row>
    <row r="292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77">
        <f>L291+1</f>
        <v>291</v>
      </c>
    </row>
    <row r="293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77">
        <f>L292+1</f>
        <v>292</v>
      </c>
    </row>
    <row r="29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77">
        <f>L293+1</f>
        <v>293</v>
      </c>
    </row>
    <row r="295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77">
        <f>L294+1</f>
        <v>294</v>
      </c>
    </row>
    <row r="296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77">
        <f>L295+1</f>
        <v>295</v>
      </c>
    </row>
    <row r="297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77">
        <f>L296+1</f>
        <v>296</v>
      </c>
    </row>
    <row r="298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77">
        <f>L297+1</f>
        <v>297</v>
      </c>
    </row>
    <row r="299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77">
        <f>L298+1</f>
        <v>298</v>
      </c>
    </row>
    <row r="300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77">
        <f>L299+1</f>
        <v>299</v>
      </c>
    </row>
    <row r="301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77">
        <f>L300+1</f>
        <v>300</v>
      </c>
    </row>
    <row r="302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77">
        <f>L301+1</f>
        <v>301</v>
      </c>
    </row>
    <row r="303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77">
        <f>L302+1</f>
        <v>302</v>
      </c>
    </row>
    <row r="30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77">
        <f>L303+1</f>
        <v>303</v>
      </c>
    </row>
    <row r="305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77">
        <f>L304+1</f>
        <v>304</v>
      </c>
    </row>
    <row r="306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77">
        <f>L305+1</f>
        <v>305</v>
      </c>
    </row>
    <row r="307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77">
        <f>L306+1</f>
        <v>306</v>
      </c>
    </row>
    <row r="308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77">
        <f>L307+1</f>
        <v>307</v>
      </c>
    </row>
    <row r="309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77">
        <f>L308+1</f>
        <v>308</v>
      </c>
    </row>
    <row r="310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77">
        <f>L309+1</f>
        <v>309</v>
      </c>
    </row>
    <row r="311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77">
        <f>L310+1</f>
        <v>310</v>
      </c>
    </row>
    <row r="312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77">
        <f>L311+1</f>
        <v>311</v>
      </c>
    </row>
    <row r="313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77">
        <f>L312+1</f>
        <v>312</v>
      </c>
    </row>
    <row r="31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77">
        <f>L313+1</f>
        <v>313</v>
      </c>
    </row>
    <row r="315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77">
        <f>L314+1</f>
        <v>314</v>
      </c>
    </row>
    <row r="316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77">
        <f>L315+1</f>
        <v>315</v>
      </c>
    </row>
    <row r="317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77">
        <f>L316+1</f>
        <v>316</v>
      </c>
    </row>
    <row r="318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77">
        <f>L317+1</f>
        <v>317</v>
      </c>
    </row>
    <row r="319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77">
        <f>L318+1</f>
        <v>318</v>
      </c>
    </row>
    <row r="320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77">
        <f>L319+1</f>
        <v>319</v>
      </c>
    </row>
    <row r="321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77">
        <f>L320+1</f>
        <v>320</v>
      </c>
    </row>
    <row r="322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77">
        <f>L321+1</f>
        <v>321</v>
      </c>
    </row>
    <row r="323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77">
        <f>L322+1</f>
        <v>322</v>
      </c>
    </row>
    <row r="32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77">
        <f>L323+1</f>
        <v>323</v>
      </c>
    </row>
    <row r="325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77">
        <f>L324+1</f>
        <v>324</v>
      </c>
    </row>
    <row r="326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77">
        <f>L325+1</f>
        <v>325</v>
      </c>
    </row>
    <row r="327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77">
        <f>L326+1</f>
        <v>326</v>
      </c>
    </row>
    <row r="328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77">
        <f>L327+1</f>
        <v>327</v>
      </c>
    </row>
    <row r="329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77">
        <f>L328+1</f>
        <v>328</v>
      </c>
    </row>
    <row r="330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77">
        <f>L329+1</f>
        <v>329</v>
      </c>
    </row>
    <row r="331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77">
        <f>L330+1</f>
        <v>330</v>
      </c>
    </row>
    <row r="332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77">
        <f>L331+1</f>
        <v>331</v>
      </c>
    </row>
    <row r="333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77">
        <f>L332+1</f>
        <v>332</v>
      </c>
    </row>
    <row r="33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77">
        <f>L333+1</f>
        <v>333</v>
      </c>
    </row>
    <row r="335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77">
        <f>L334+1</f>
        <v>334</v>
      </c>
    </row>
    <row r="336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77">
        <f>L335+1</f>
        <v>335</v>
      </c>
    </row>
    <row r="337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77">
        <f>L336+1</f>
        <v>336</v>
      </c>
    </row>
    <row r="338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77">
        <f>L337+1</f>
        <v>337</v>
      </c>
    </row>
    <row r="339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77">
        <f>L338+1</f>
        <v>338</v>
      </c>
    </row>
    <row r="340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77">
        <f>L339+1</f>
        <v>339</v>
      </c>
    </row>
    <row r="341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77">
        <f>L340+1</f>
        <v>340</v>
      </c>
    </row>
    <row r="342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77">
        <f>L341+1</f>
        <v>341</v>
      </c>
    </row>
    <row r="343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77">
        <f>L342+1</f>
        <v>342</v>
      </c>
    </row>
    <row r="34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77">
        <f>L343+1</f>
        <v>343</v>
      </c>
    </row>
    <row r="345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77">
        <f>L344+1</f>
        <v>344</v>
      </c>
    </row>
    <row r="346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77">
        <f>L345+1</f>
        <v>345</v>
      </c>
    </row>
    <row r="347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77">
        <f>L346+1</f>
        <v>346</v>
      </c>
    </row>
    <row r="348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77">
        <f>L347+1</f>
        <v>347</v>
      </c>
    </row>
    <row r="349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77">
        <f>L348+1</f>
        <v>348</v>
      </c>
    </row>
    <row r="350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77">
        <f>L349+1</f>
        <v>349</v>
      </c>
    </row>
    <row r="351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77">
        <f>L350+1</f>
        <v>350</v>
      </c>
    </row>
    <row r="352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77">
        <f>L351+1</f>
        <v>351</v>
      </c>
    </row>
    <row r="353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77">
        <f>L352+1</f>
        <v>352</v>
      </c>
    </row>
    <row r="35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77">
        <f>L353+1</f>
        <v>353</v>
      </c>
    </row>
    <row r="355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77">
        <f>L354+1</f>
        <v>354</v>
      </c>
    </row>
    <row r="356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77">
        <f>L355+1</f>
        <v>355</v>
      </c>
    </row>
    <row r="357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77">
        <f>L356+1</f>
        <v>356</v>
      </c>
    </row>
    <row r="358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77">
        <f>L357+1</f>
        <v>357</v>
      </c>
    </row>
    <row r="359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77">
        <f>L358+1</f>
        <v>358</v>
      </c>
    </row>
    <row r="360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77">
        <f>L359+1</f>
        <v>359</v>
      </c>
    </row>
    <row r="361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77">
        <f>L360+1</f>
        <v>360</v>
      </c>
    </row>
  </sheetData>
  <mergeCells count="6">
    <mergeCell ref="F4:G4"/>
    <mergeCell ref="F3:G3"/>
    <mergeCell ref="F2:G2"/>
    <mergeCell ref="F7:G7"/>
    <mergeCell ref="F6:G6"/>
    <mergeCell ref="F5:G5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