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<sst xmlns="http://schemas.openxmlformats.org/spreadsheetml/2006/main" count="252" uniqueCount="96">
  <si>
    <t>Données de base &amp; calcul du chiffre d'affaire</t>
  </si>
  <si>
    <t>montant mensuel</t>
  </si>
  <si>
    <t>Rythme d'ouverture</t>
  </si>
  <si>
    <t xml:space="preserve">Nombre total de bureaux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</si>
  <si>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</si>
  <si>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</si>
  <si>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</si>
  <si>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</si>
  <si>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</si>
  <si>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</si>
  <si>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</si>
  <si>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</si>
  <si>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</si>
  <si>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</si>
  <si>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</si>
  <si>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</si>
  <si>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>Vie au bureau</t>
  </si>
  <si>
    <t>Électricité (en pourcentage du loyer)</t>
  </si>
  <si>
    <t>Achats fournitures de bureau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</si>
  <si>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</si>
  <si>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</si>
  <si>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</si>
  <si>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</si>
  <si>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</si>
  <si>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</si>
  <si>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</si>
  <si>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</si>
  <si>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</si>
  <si>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</si>
  <si>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</si>
  <si>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</si>
  <si>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</si>
  <si>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</si>
  <si>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</si>
  <si>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</si>
  <si>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</si>
  <si>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</si>
  <si>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</si>
  <si>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</si>
  <si>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</si>
  <si>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</si>
  <si>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</si>
  <si>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</si>
  <si>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</si>
  <si>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</si>
  <si>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</si>
  <si>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</si>
  <si>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</si>
  <si>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</si>
  <si>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</si>
  <si>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</si>
  <si>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</si>
  <si>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</si>
  <si>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</si>
  <si>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</si>
  <si>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</si>
  <si>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</si>
  <si>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</si>
  <si>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</si>
  <si>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</si>
  <si>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</si>
  <si>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</si>
  <si>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</si>
  <si>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</si>
  <si>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</si>
  <si>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</si>
  <si>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</si>
  <si>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</si>
  <si>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</si>
  <si>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</si>
  <si>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</si>
  <si>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</si>
  <si>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</si>
  <si>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</si>
  <si>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</si>
  <si>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</si>
  <si>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</si>
  <si>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</si>
  <si>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</si>
  <si>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</si>
  <si>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</si>
  <si>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Achat fournitures de bureau (pour chaque nouveau salarié)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</si>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</sst>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0" fillId="0" fontId="8" numFmtId="0" xfId="0" applyAlignment="1" applyFont="1">
      <alignment horizontal="left"/>
    </xf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 t="array" ref="D23">INDEX('Hypothèses'!A2:C9,MATCH(B23,'Hypothèses'!B2:B9,0),MATCH(D3,'Hypothèses'!2:2,0))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42" t="s">
        <v>3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3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4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3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4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4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4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3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3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4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4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4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4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4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4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4">
        <f t="shared" si="35"/>
        <v>2280</v>
      </c>
    </row>
    <row r="64" ht="15.75" customHeight="1">
      <c r="B64" s="20" t="s">
        <v>16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4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4">
        <f t="shared" si="35"/>
        <v>1200</v>
      </c>
    </row>
    <row r="66" ht="15.75" customHeight="1">
      <c r="B66" s="20" t="s">
        <v>18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4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5" t="s">
        <v>19</v>
      </c>
      <c r="C68" s="46"/>
      <c r="D68" s="23"/>
      <c r="E68" s="46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3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4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4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4">
        <f t="shared" ref="R71:R72" si="50">SUM(F71:Q71)</f>
        <v>498853.3333</v>
      </c>
    </row>
    <row r="72" ht="15.75" customHeight="1">
      <c r="B72" s="17" t="s">
        <v>23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4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3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4"/>
      <c r="S75" s="22" t="s">
        <v>33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4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3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4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4"/>
      <c r="S80" s="22" t="s">
        <v>29</v>
      </c>
    </row>
    <row r="81" ht="15.75" customHeight="1">
      <c r="B81" s="5" t="s">
        <v>30</v>
      </c>
      <c r="C81" s="5"/>
      <c r="D81" s="5"/>
      <c r="E81" s="5"/>
      <c r="F81" s="47">
        <f t="shared" ref="F81:Q81" si="56">F76-F78</f>
        <v>130579.2667</v>
      </c>
      <c r="G81" s="47">
        <f t="shared" si="56"/>
        <v>130409.2667</v>
      </c>
      <c r="H81" s="47">
        <f t="shared" si="56"/>
        <v>127329.2667</v>
      </c>
      <c r="I81" s="47">
        <f t="shared" si="56"/>
        <v>120939.2667</v>
      </c>
      <c r="J81" s="47">
        <f t="shared" si="56"/>
        <v>123589.2667</v>
      </c>
      <c r="K81" s="47">
        <f t="shared" si="56"/>
        <v>123789.2667</v>
      </c>
      <c r="L81" s="47">
        <f t="shared" si="56"/>
        <v>120839.2667</v>
      </c>
      <c r="M81" s="47">
        <f t="shared" si="56"/>
        <v>123789.2667</v>
      </c>
      <c r="N81" s="47">
        <f t="shared" si="56"/>
        <v>123589.2667</v>
      </c>
      <c r="O81" s="47">
        <f t="shared" si="56"/>
        <v>121039.2667</v>
      </c>
      <c r="P81" s="47">
        <f t="shared" si="56"/>
        <v>123589.2667</v>
      </c>
      <c r="Q81" s="47">
        <f t="shared" si="56"/>
        <v>123789.2667</v>
      </c>
      <c r="R81" s="48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42" t="s">
        <v>3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3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4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3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4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4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4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3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3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4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4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4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4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4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4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4">
        <f t="shared" si="63"/>
        <v>4560</v>
      </c>
    </row>
    <row r="105" ht="15.75" customHeight="1">
      <c r="B105" s="20" t="s">
        <v>16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4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4">
        <f t="shared" si="63"/>
        <v>1200</v>
      </c>
    </row>
    <row r="107" ht="15.75" customHeight="1">
      <c r="B107" s="20" t="s">
        <v>18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4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4"/>
    </row>
    <row r="109" ht="15.75" customHeight="1">
      <c r="A109" s="46"/>
      <c r="B109" s="45" t="s">
        <v>19</v>
      </c>
      <c r="C109" s="46"/>
      <c r="D109" s="23"/>
      <c r="E109" s="46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3">
        <f t="shared" ref="R109:R110" si="74">SUM(F109:Q109)</f>
        <v>897151.488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4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4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4">
        <f t="shared" ref="R112:R113" si="76">SUM(F112:Q112)</f>
        <v>608855.2</v>
      </c>
    </row>
    <row r="113" ht="15.75" customHeight="1">
      <c r="B113" s="17" t="s">
        <v>23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4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4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3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4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4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3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4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4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7">
        <f t="shared" ref="F122:Q122" si="82">F117-F119</f>
        <v>206049.0427</v>
      </c>
      <c r="G122" s="47">
        <f t="shared" si="82"/>
        <v>208899.0427</v>
      </c>
      <c r="H122" s="47">
        <f t="shared" si="82"/>
        <v>208899.0427</v>
      </c>
      <c r="I122" s="47">
        <f t="shared" si="82"/>
        <v>206149.0427</v>
      </c>
      <c r="J122" s="47">
        <f t="shared" si="82"/>
        <v>208899.0427</v>
      </c>
      <c r="K122" s="47">
        <f t="shared" si="82"/>
        <v>208899.0427</v>
      </c>
      <c r="L122" s="47">
        <f t="shared" si="82"/>
        <v>206149.0427</v>
      </c>
      <c r="M122" s="47">
        <f t="shared" si="82"/>
        <v>208899.0427</v>
      </c>
      <c r="N122" s="47">
        <f t="shared" si="82"/>
        <v>208899.0427</v>
      </c>
      <c r="O122" s="47">
        <f t="shared" si="82"/>
        <v>206149.0427</v>
      </c>
      <c r="P122" s="47">
        <f t="shared" si="82"/>
        <v>208899.0427</v>
      </c>
      <c r="Q122" s="47">
        <f t="shared" si="82"/>
        <v>208899.0427</v>
      </c>
      <c r="R122" s="48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9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50">
        <v>2024.0</v>
      </c>
    </row>
    <row r="2" ht="15.75" customHeight="1">
      <c r="A2" s="51"/>
      <c r="B2" s="2"/>
      <c r="C2" s="52"/>
      <c r="D2" s="52"/>
      <c r="E2" s="52"/>
      <c r="F2" s="53">
        <v>45292.0</v>
      </c>
      <c r="G2" s="53">
        <v>45323.0</v>
      </c>
      <c r="H2" s="53">
        <v>45352.0</v>
      </c>
      <c r="I2" s="53">
        <v>45383.0</v>
      </c>
      <c r="J2" s="53">
        <v>45413.0</v>
      </c>
      <c r="K2" s="53">
        <v>45444.0</v>
      </c>
      <c r="L2" s="53">
        <v>45474.0</v>
      </c>
      <c r="M2" s="53">
        <v>45505.0</v>
      </c>
      <c r="N2" s="53">
        <v>45536.0</v>
      </c>
      <c r="O2" s="53">
        <v>45566.0</v>
      </c>
      <c r="P2" s="53">
        <v>45597.0</v>
      </c>
      <c r="Q2" s="53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34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">
        <v>3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4"/>
      <c r="B8" s="5" t="s">
        <v>35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36</v>
      </c>
      <c r="C9" s="56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4"/>
      <c r="B11" s="5" t="s">
        <v>37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7"/>
      <c r="B13" s="58" t="s">
        <v>38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39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40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9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">
        <v>16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">
        <v>18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41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42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43</v>
      </c>
      <c r="C33" s="56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4"/>
      <c r="B35" s="5" t="s">
        <v>44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45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46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47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4"/>
      <c r="B39" s="54" t="s">
        <v>48</v>
      </c>
      <c r="C39" s="54"/>
      <c r="D39" s="54"/>
      <c r="E39" s="54"/>
      <c r="F39" s="47">
        <f t="shared" ref="F39:Q39" si="11">IF(F38=0,F36-F38,0)</f>
        <v>0</v>
      </c>
      <c r="G39" s="47">
        <f t="shared" si="11"/>
        <v>-8789</v>
      </c>
      <c r="H39" s="47">
        <f t="shared" si="11"/>
        <v>-8829</v>
      </c>
      <c r="I39" s="47">
        <f t="shared" si="11"/>
        <v>-8259</v>
      </c>
      <c r="J39" s="47">
        <f t="shared" si="11"/>
        <v>-8829</v>
      </c>
      <c r="K39" s="47">
        <f t="shared" si="11"/>
        <v>-8769</v>
      </c>
      <c r="L39" s="47">
        <f t="shared" si="11"/>
        <v>-17979</v>
      </c>
      <c r="M39" s="47">
        <f t="shared" si="11"/>
        <v>-18529</v>
      </c>
      <c r="N39" s="47">
        <f t="shared" si="11"/>
        <v>-18509</v>
      </c>
      <c r="O39" s="47">
        <f t="shared" si="11"/>
        <v>-17979</v>
      </c>
      <c r="P39" s="47">
        <f t="shared" si="11"/>
        <v>-18529</v>
      </c>
      <c r="Q39" s="47">
        <f t="shared" si="11"/>
        <v>-18529</v>
      </c>
    </row>
    <row r="40" ht="15.75" customHeight="1">
      <c r="A40" s="5"/>
      <c r="B40" s="5" t="s">
        <v>49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23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50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51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4"/>
      <c r="B47" s="5" t="s">
        <v>52</v>
      </c>
      <c r="C47" s="5"/>
      <c r="D47" s="5"/>
      <c r="E47" s="5"/>
      <c r="F47" s="60">
        <f t="shared" ref="F47:Q47" si="13">F11-F31+F39-F40+F44-F45</f>
        <v>-11905</v>
      </c>
      <c r="G47" s="60">
        <f t="shared" si="13"/>
        <v>15708.93333</v>
      </c>
      <c r="H47" s="60">
        <f t="shared" si="13"/>
        <v>15812.93333</v>
      </c>
      <c r="I47" s="60">
        <f t="shared" si="13"/>
        <v>14330.93333</v>
      </c>
      <c r="J47" s="60">
        <f t="shared" si="13"/>
        <v>15812.93333</v>
      </c>
      <c r="K47" s="60">
        <f t="shared" si="13"/>
        <v>13583.33333</v>
      </c>
      <c r="L47" s="60">
        <f t="shared" si="13"/>
        <v>47529.33333</v>
      </c>
      <c r="M47" s="60">
        <f t="shared" si="13"/>
        <v>48959.33333</v>
      </c>
      <c r="N47" s="60">
        <f t="shared" si="13"/>
        <v>48907.33333</v>
      </c>
      <c r="O47" s="60">
        <f t="shared" si="13"/>
        <v>39234.93333</v>
      </c>
      <c r="P47" s="60">
        <f t="shared" si="13"/>
        <v>40664.93333</v>
      </c>
      <c r="Q47" s="60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4"/>
      <c r="B49" s="5" t="s">
        <v>53</v>
      </c>
      <c r="C49" s="5"/>
      <c r="D49" s="5"/>
      <c r="E49" s="5"/>
      <c r="F49" s="60">
        <f>F47</f>
        <v>-11905</v>
      </c>
      <c r="G49" s="60">
        <f t="shared" ref="G49:Q49" si="14">F49+G47</f>
        <v>3803.933333</v>
      </c>
      <c r="H49" s="61">
        <f t="shared" si="14"/>
        <v>19616.86667</v>
      </c>
      <c r="I49" s="60">
        <f t="shared" si="14"/>
        <v>33947.8</v>
      </c>
      <c r="J49" s="60">
        <f t="shared" si="14"/>
        <v>49760.73333</v>
      </c>
      <c r="K49" s="60">
        <f t="shared" si="14"/>
        <v>63344.06667</v>
      </c>
      <c r="L49" s="60">
        <f t="shared" si="14"/>
        <v>110873.4</v>
      </c>
      <c r="M49" s="60">
        <f t="shared" si="14"/>
        <v>159832.7333</v>
      </c>
      <c r="N49" s="60">
        <f t="shared" si="14"/>
        <v>208740.0667</v>
      </c>
      <c r="O49" s="60">
        <f t="shared" si="14"/>
        <v>247975</v>
      </c>
      <c r="P49" s="60">
        <f t="shared" si="14"/>
        <v>288639.9333</v>
      </c>
      <c r="Q49" s="60">
        <f t="shared" si="14"/>
        <v>329304.8667</v>
      </c>
    </row>
    <row r="50" ht="15.75" customHeigh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50">
        <v>2025.0</v>
      </c>
    </row>
    <row r="52" ht="15.75" customHeight="1">
      <c r="B52" s="2"/>
      <c r="C52" s="62"/>
      <c r="D52" s="62"/>
      <c r="E52" s="62"/>
      <c r="F52" s="53">
        <v>45658.0</v>
      </c>
      <c r="G52" s="53">
        <v>45689.0</v>
      </c>
      <c r="H52" s="53">
        <v>45717.0</v>
      </c>
      <c r="I52" s="53">
        <v>45748.0</v>
      </c>
      <c r="J52" s="53">
        <v>45778.0</v>
      </c>
      <c r="K52" s="53">
        <v>45809.0</v>
      </c>
      <c r="L52" s="53">
        <v>45839.0</v>
      </c>
      <c r="M52" s="53">
        <v>45870.0</v>
      </c>
      <c r="N52" s="53">
        <v>45901.0</v>
      </c>
      <c r="O52" s="53">
        <v>45931.0</v>
      </c>
      <c r="P52" s="53">
        <v>45962.0</v>
      </c>
      <c r="Q52" s="53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54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">
        <v>3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3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35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36</v>
      </c>
      <c r="C59" s="56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37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8" t="s">
        <v>38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39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40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9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">
        <v>16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">
        <v>18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41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42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43</v>
      </c>
      <c r="C83" s="56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44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45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46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47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48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49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23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55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52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53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50">
        <v>2026.0</v>
      </c>
    </row>
    <row r="103" ht="15.75" customHeight="1">
      <c r="B103" s="64"/>
      <c r="C103" s="64"/>
      <c r="D103" s="64"/>
      <c r="E103" s="64"/>
      <c r="F103" s="65">
        <v>46023.0</v>
      </c>
      <c r="G103" s="65">
        <v>46054.0</v>
      </c>
      <c r="H103" s="65">
        <v>46082.0</v>
      </c>
      <c r="I103" s="65">
        <v>46113.0</v>
      </c>
      <c r="J103" s="65">
        <v>46143.0</v>
      </c>
      <c r="K103" s="65">
        <v>46174.0</v>
      </c>
      <c r="L103" s="65">
        <v>46204.0</v>
      </c>
      <c r="M103" s="65">
        <v>46235.0</v>
      </c>
      <c r="N103" s="65">
        <v>46266.0</v>
      </c>
      <c r="O103" s="65">
        <v>46296.0</v>
      </c>
      <c r="P103" s="65">
        <v>46327.0</v>
      </c>
      <c r="Q103" s="65">
        <v>46357.0</v>
      </c>
    </row>
    <row r="104" ht="15.75" customHeight="1">
      <c r="B104" s="5" t="s">
        <v>54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42" t="s">
        <v>3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4" t="s">
        <v>35</v>
      </c>
      <c r="C108" s="5"/>
      <c r="D108" s="5"/>
      <c r="E108" s="5"/>
      <c r="F108" s="47">
        <f>'1'!F89</f>
        <v>300000</v>
      </c>
      <c r="G108" s="47">
        <f>'1'!G89</f>
        <v>300000</v>
      </c>
      <c r="H108" s="47">
        <f>'1'!H89</f>
        <v>300000</v>
      </c>
      <c r="I108" s="47">
        <f>'1'!I89</f>
        <v>300000</v>
      </c>
      <c r="J108" s="47">
        <f>'1'!J89</f>
        <v>300000</v>
      </c>
      <c r="K108" s="47">
        <f>'1'!K89</f>
        <v>300000</v>
      </c>
      <c r="L108" s="47">
        <f>'1'!L89</f>
        <v>300000</v>
      </c>
      <c r="M108" s="47">
        <f>'1'!M89</f>
        <v>300000</v>
      </c>
      <c r="N108" s="47">
        <f>'1'!N89</f>
        <v>300000</v>
      </c>
      <c r="O108" s="47">
        <f>'1'!O89</f>
        <v>300000</v>
      </c>
      <c r="P108" s="47">
        <f>'1'!P89</f>
        <v>300000</v>
      </c>
      <c r="Q108" s="47">
        <f>'1'!Q89</f>
        <v>300000</v>
      </c>
    </row>
    <row r="109" ht="15.75" customHeight="1">
      <c r="B109" s="5" t="s">
        <v>36</v>
      </c>
      <c r="C109" s="56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4" t="s">
        <v>37</v>
      </c>
      <c r="C111" s="5"/>
      <c r="D111" s="5"/>
      <c r="E111" s="5"/>
      <c r="F111" s="47">
        <f t="shared" ref="F111:Q111" si="30">F108+F109</f>
        <v>360000</v>
      </c>
      <c r="G111" s="47">
        <f t="shared" si="30"/>
        <v>360000</v>
      </c>
      <c r="H111" s="47">
        <f t="shared" si="30"/>
        <v>360000</v>
      </c>
      <c r="I111" s="47">
        <f t="shared" si="30"/>
        <v>360000</v>
      </c>
      <c r="J111" s="47">
        <f t="shared" si="30"/>
        <v>360000</v>
      </c>
      <c r="K111" s="47">
        <f t="shared" si="30"/>
        <v>360000</v>
      </c>
      <c r="L111" s="47">
        <f t="shared" si="30"/>
        <v>360000</v>
      </c>
      <c r="M111" s="47">
        <f t="shared" si="30"/>
        <v>360000</v>
      </c>
      <c r="N111" s="47">
        <f t="shared" si="30"/>
        <v>360000</v>
      </c>
      <c r="O111" s="47">
        <f t="shared" si="30"/>
        <v>360000</v>
      </c>
      <c r="P111" s="47">
        <f t="shared" si="30"/>
        <v>360000</v>
      </c>
      <c r="Q111" s="47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8" t="s">
        <v>38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39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40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56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9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">
        <v>16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">
        <v>18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41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42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43</v>
      </c>
      <c r="C134" s="56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4" t="s">
        <v>44</v>
      </c>
      <c r="C136" s="51"/>
      <c r="D136" s="51"/>
      <c r="E136" s="51"/>
      <c r="F136" s="47">
        <f t="shared" ref="F136:Q136" si="35">F134+F132</f>
        <v>23736</v>
      </c>
      <c r="G136" s="47">
        <f t="shared" si="35"/>
        <v>20316</v>
      </c>
      <c r="H136" s="47">
        <f t="shared" si="35"/>
        <v>20316</v>
      </c>
      <c r="I136" s="47">
        <f t="shared" si="35"/>
        <v>23616</v>
      </c>
      <c r="J136" s="47">
        <f t="shared" si="35"/>
        <v>20316</v>
      </c>
      <c r="K136" s="47">
        <f t="shared" si="35"/>
        <v>20316</v>
      </c>
      <c r="L136" s="47">
        <f t="shared" si="35"/>
        <v>23616</v>
      </c>
      <c r="M136" s="47">
        <f t="shared" si="35"/>
        <v>20316</v>
      </c>
      <c r="N136" s="47">
        <f t="shared" si="35"/>
        <v>20316</v>
      </c>
      <c r="O136" s="47">
        <f t="shared" si="35"/>
        <v>23616</v>
      </c>
      <c r="P136" s="47">
        <f t="shared" si="35"/>
        <v>20316</v>
      </c>
      <c r="Q136" s="47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45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46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47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4" t="s">
        <v>48</v>
      </c>
      <c r="C141" s="54"/>
      <c r="D141" s="54"/>
      <c r="E141" s="54"/>
      <c r="F141" s="47">
        <f t="shared" ref="F141:Q141" si="39">IF(F140=0,F138-F140,0)</f>
        <v>-56044</v>
      </c>
      <c r="G141" s="47">
        <f t="shared" si="39"/>
        <v>-56614</v>
      </c>
      <c r="H141" s="47">
        <f t="shared" si="39"/>
        <v>-56614</v>
      </c>
      <c r="I141" s="47">
        <f t="shared" si="39"/>
        <v>-56064</v>
      </c>
      <c r="J141" s="47">
        <f t="shared" si="39"/>
        <v>-56614</v>
      </c>
      <c r="K141" s="47">
        <f t="shared" si="39"/>
        <v>-56614</v>
      </c>
      <c r="L141" s="47">
        <f t="shared" si="39"/>
        <v>-56064</v>
      </c>
      <c r="M141" s="47">
        <f t="shared" si="39"/>
        <v>-56614</v>
      </c>
      <c r="N141" s="47">
        <f t="shared" si="39"/>
        <v>-56614</v>
      </c>
      <c r="O141" s="47">
        <f t="shared" si="39"/>
        <v>-56064</v>
      </c>
      <c r="P141" s="47">
        <f t="shared" si="39"/>
        <v>-56614</v>
      </c>
      <c r="Q141" s="47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49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23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51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52</v>
      </c>
      <c r="C149" s="5"/>
      <c r="D149" s="5"/>
      <c r="E149" s="5"/>
      <c r="F149" s="60">
        <f t="shared" ref="F149:Q149" si="41">F111-F132+F141-F143-F147</f>
        <v>153419.6441</v>
      </c>
      <c r="G149" s="60">
        <f t="shared" si="41"/>
        <v>154901.6441</v>
      </c>
      <c r="H149" s="60">
        <f t="shared" si="41"/>
        <v>154901.6441</v>
      </c>
      <c r="I149" s="60">
        <f t="shared" si="41"/>
        <v>153471.6441</v>
      </c>
      <c r="J149" s="60">
        <f t="shared" si="41"/>
        <v>154901.6441</v>
      </c>
      <c r="K149" s="60">
        <f t="shared" si="41"/>
        <v>154901.6441</v>
      </c>
      <c r="L149" s="60">
        <f t="shared" si="41"/>
        <v>153471.6441</v>
      </c>
      <c r="M149" s="60">
        <f t="shared" si="41"/>
        <v>154901.6441</v>
      </c>
      <c r="N149" s="60">
        <f t="shared" si="41"/>
        <v>154901.6441</v>
      </c>
      <c r="O149" s="60">
        <f t="shared" si="41"/>
        <v>153471.6441</v>
      </c>
      <c r="P149" s="60">
        <f t="shared" si="41"/>
        <v>154901.6441</v>
      </c>
      <c r="Q149" s="60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53</v>
      </c>
      <c r="C151" s="5"/>
      <c r="D151" s="5"/>
      <c r="E151" s="5"/>
      <c r="F151" s="60">
        <f>F149</f>
        <v>153419.6441</v>
      </c>
      <c r="G151" s="60">
        <f t="shared" ref="G151:Q151" si="42">F151+G149</f>
        <v>308321.2881</v>
      </c>
      <c r="H151" s="61">
        <f t="shared" si="42"/>
        <v>463222.9322</v>
      </c>
      <c r="I151" s="60">
        <f t="shared" si="42"/>
        <v>616694.5762</v>
      </c>
      <c r="J151" s="60">
        <f t="shared" si="42"/>
        <v>771596.2203</v>
      </c>
      <c r="K151" s="60">
        <f t="shared" si="42"/>
        <v>926497.8643</v>
      </c>
      <c r="L151" s="60">
        <f t="shared" si="42"/>
        <v>1079969.508</v>
      </c>
      <c r="M151" s="60">
        <f t="shared" si="42"/>
        <v>1234871.152</v>
      </c>
      <c r="N151" s="60">
        <f t="shared" si="42"/>
        <v>1389772.796</v>
      </c>
      <c r="O151" s="60">
        <f t="shared" si="42"/>
        <v>1543244.441</v>
      </c>
      <c r="P151" s="60">
        <f t="shared" si="42"/>
        <v>1698146.085</v>
      </c>
      <c r="Q151" s="60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6"/>
      <c r="M1" s="50">
        <v>2024.0</v>
      </c>
    </row>
    <row r="2" ht="15.75" customHeight="1">
      <c r="A2" s="25"/>
      <c r="B2" s="67"/>
      <c r="C2" s="3">
        <v>45292.0</v>
      </c>
      <c r="D2" s="68"/>
      <c r="E2" s="3">
        <v>45323.0</v>
      </c>
      <c r="F2" s="69"/>
      <c r="G2" s="3">
        <v>45352.0</v>
      </c>
      <c r="H2" s="70"/>
      <c r="I2" s="3">
        <v>45383.0</v>
      </c>
      <c r="J2" s="70"/>
      <c r="K2" s="3">
        <v>45413.0</v>
      </c>
      <c r="L2" s="70"/>
      <c r="M2" s="3">
        <v>45444.0</v>
      </c>
      <c r="N2" s="70"/>
      <c r="O2" s="3">
        <v>45474.0</v>
      </c>
      <c r="P2" s="70"/>
      <c r="Q2" s="3">
        <v>45505.0</v>
      </c>
      <c r="R2" s="70"/>
      <c r="S2" s="3">
        <v>45536.0</v>
      </c>
      <c r="T2" s="70"/>
      <c r="U2" s="3">
        <v>45566.0</v>
      </c>
      <c r="V2" s="70"/>
      <c r="W2" s="3">
        <v>45597.0</v>
      </c>
      <c r="X2" s="70"/>
      <c r="Y2" s="3">
        <v>45627.0</v>
      </c>
      <c r="Z2" s="71"/>
      <c r="AA2" s="25"/>
      <c r="AB2" s="72"/>
      <c r="AC2" s="73" t="s">
        <v>57</v>
      </c>
      <c r="AD2" s="73" t="s">
        <v>58</v>
      </c>
      <c r="AE2" s="73" t="s">
        <v>59</v>
      </c>
      <c r="AF2" s="74" t="s">
        <v>60</v>
      </c>
    </row>
    <row r="3" ht="15.75" customHeight="1">
      <c r="A3" s="25"/>
      <c r="B3" s="25" t="str">
        <f t="shared" ref="B3:B14" si="1">IF(YEAR(AC3)=2024,AB3,"")</f>
        <v>Poste 1 </v>
      </c>
      <c r="C3" s="75">
        <f t="shared" ref="C3:C12" si="2">IFERROR(IF($AC3=C$2,INDEX($AB$2:$AF$17,MATCH($B3,$AB$2:$AB$17,0),3)/12,0),0)</f>
        <v>4166.666667</v>
      </c>
      <c r="D3" s="76">
        <f t="shared" ref="D3:D12" si="3">IF(C3&lt;&gt;0,1,0)</f>
        <v>1</v>
      </c>
      <c r="E3" s="27">
        <f t="shared" ref="E3:E5" si="4">C3</f>
        <v>4166.666667</v>
      </c>
      <c r="F3" s="77">
        <f t="shared" ref="F3:F12" si="5">IF(E3&lt;&gt;0,1,0)</f>
        <v>1</v>
      </c>
      <c r="G3" s="27">
        <f t="shared" ref="G3:G5" si="6">E3</f>
        <v>4166.666667</v>
      </c>
      <c r="H3" s="76">
        <f t="shared" ref="H3:H12" si="7">IF(G3&lt;&gt;0,1,0)</f>
        <v>1</v>
      </c>
      <c r="I3" s="27">
        <f t="shared" ref="I3:I5" si="8">G3</f>
        <v>4166.666667</v>
      </c>
      <c r="J3" s="78">
        <f t="shared" ref="J3:J12" si="9">IF(I3&lt;&gt;0,1,0)</f>
        <v>1</v>
      </c>
      <c r="K3" s="27">
        <f t="shared" ref="K3:K5" si="10">I3</f>
        <v>4166.666667</v>
      </c>
      <c r="L3" s="78">
        <f t="shared" ref="L3:L12" si="11">IF(K3&lt;&gt;0,1,0)</f>
        <v>1</v>
      </c>
      <c r="M3" s="27">
        <f t="shared" ref="M3:M5" si="12">K3</f>
        <v>4166.666667</v>
      </c>
      <c r="N3" s="78">
        <f t="shared" ref="N3:N12" si="13">IF(M3&lt;&gt;0,1,0)</f>
        <v>1</v>
      </c>
      <c r="O3" s="27">
        <f t="shared" ref="O3:O11" si="14">M3</f>
        <v>4166.666667</v>
      </c>
      <c r="P3" s="78">
        <f t="shared" ref="P3:P12" si="15">IF(O3&lt;&gt;0,1,0)</f>
        <v>1</v>
      </c>
      <c r="Q3" s="27">
        <f t="shared" ref="Q3:Q11" si="16">O3</f>
        <v>4166.666667</v>
      </c>
      <c r="R3" s="76">
        <f t="shared" ref="R3:R12" si="17">IF(Q3&lt;&gt;0,1,0)</f>
        <v>1</v>
      </c>
      <c r="S3" s="27">
        <f t="shared" ref="S3:S11" si="18">Q3</f>
        <v>4166.666667</v>
      </c>
      <c r="T3" s="76">
        <f t="shared" ref="T3:T12" si="19">IF(S3&lt;&gt;0,1,0)</f>
        <v>1</v>
      </c>
      <c r="U3" s="27">
        <f t="shared" ref="U3:U12" si="20">S3</f>
        <v>4166.666667</v>
      </c>
      <c r="V3" s="78">
        <f t="shared" ref="V3:V12" si="21">IF(U3&lt;&gt;0,1,0)</f>
        <v>1</v>
      </c>
      <c r="W3" s="27">
        <f t="shared" ref="W3:W12" si="22">U3</f>
        <v>4166.666667</v>
      </c>
      <c r="X3" s="78">
        <f t="shared" ref="X3:X12" si="23">IF(W3&lt;&gt;0,1,0)</f>
        <v>1</v>
      </c>
      <c r="Y3" s="27">
        <f t="shared" ref="Y3:Y12" si="24">W3</f>
        <v>4166.666667</v>
      </c>
      <c r="Z3" s="78">
        <f t="shared" ref="Z3:Z12" si="25">IF(Y3&lt;&gt;0,1,0)</f>
        <v>1</v>
      </c>
      <c r="AA3" s="25"/>
      <c r="AB3" s="79" t="s">
        <v>61</v>
      </c>
      <c r="AC3" s="80">
        <v>45292.0</v>
      </c>
      <c r="AD3" s="81">
        <v>50000.0</v>
      </c>
      <c r="AE3" s="82">
        <v>0.17</v>
      </c>
      <c r="AF3" s="83">
        <v>0.08</v>
      </c>
    </row>
    <row r="4" ht="15.75" customHeight="1">
      <c r="A4" s="25"/>
      <c r="B4" s="25" t="str">
        <f t="shared" si="1"/>
        <v>Poste 2</v>
      </c>
      <c r="C4" s="75">
        <f t="shared" si="2"/>
        <v>4166.666667</v>
      </c>
      <c r="D4" s="76">
        <f t="shared" si="3"/>
        <v>1</v>
      </c>
      <c r="E4" s="27">
        <f t="shared" si="4"/>
        <v>4166.666667</v>
      </c>
      <c r="F4" s="77">
        <f t="shared" si="5"/>
        <v>1</v>
      </c>
      <c r="G4" s="27">
        <f t="shared" si="6"/>
        <v>4166.666667</v>
      </c>
      <c r="H4" s="76">
        <f t="shared" si="7"/>
        <v>1</v>
      </c>
      <c r="I4" s="27">
        <f t="shared" si="8"/>
        <v>4166.666667</v>
      </c>
      <c r="J4" s="78">
        <f t="shared" si="9"/>
        <v>1</v>
      </c>
      <c r="K4" s="27">
        <f t="shared" si="10"/>
        <v>4166.666667</v>
      </c>
      <c r="L4" s="78">
        <f t="shared" si="11"/>
        <v>1</v>
      </c>
      <c r="M4" s="27">
        <f t="shared" si="12"/>
        <v>4166.666667</v>
      </c>
      <c r="N4" s="78">
        <f t="shared" si="13"/>
        <v>1</v>
      </c>
      <c r="O4" s="27">
        <f t="shared" si="14"/>
        <v>4166.666667</v>
      </c>
      <c r="P4" s="78">
        <f t="shared" si="15"/>
        <v>1</v>
      </c>
      <c r="Q4" s="27">
        <f t="shared" si="16"/>
        <v>4166.666667</v>
      </c>
      <c r="R4" s="76">
        <f t="shared" si="17"/>
        <v>1</v>
      </c>
      <c r="S4" s="27">
        <f t="shared" si="18"/>
        <v>4166.666667</v>
      </c>
      <c r="T4" s="76">
        <f t="shared" si="19"/>
        <v>1</v>
      </c>
      <c r="U4" s="27">
        <f t="shared" si="20"/>
        <v>4166.666667</v>
      </c>
      <c r="V4" s="78">
        <f t="shared" si="21"/>
        <v>1</v>
      </c>
      <c r="W4" s="27">
        <f t="shared" si="22"/>
        <v>4166.666667</v>
      </c>
      <c r="X4" s="78">
        <f t="shared" si="23"/>
        <v>1</v>
      </c>
      <c r="Y4" s="27">
        <f t="shared" si="24"/>
        <v>4166.666667</v>
      </c>
      <c r="Z4" s="78">
        <f t="shared" si="25"/>
        <v>1</v>
      </c>
      <c r="AA4" s="25"/>
      <c r="AB4" s="79" t="s">
        <v>62</v>
      </c>
      <c r="AC4" s="80">
        <v>45292.0</v>
      </c>
      <c r="AD4" s="81">
        <v>50000.0</v>
      </c>
      <c r="AE4" s="82">
        <v>0.17</v>
      </c>
      <c r="AF4" s="83">
        <v>0.08</v>
      </c>
    </row>
    <row r="5" ht="15.75" customHeight="1">
      <c r="A5" s="25"/>
      <c r="B5" s="25" t="str">
        <f t="shared" si="1"/>
        <v>Poste 3</v>
      </c>
      <c r="C5" s="75">
        <f t="shared" si="2"/>
        <v>4166.666667</v>
      </c>
      <c r="D5" s="76">
        <f t="shared" si="3"/>
        <v>1</v>
      </c>
      <c r="E5" s="27">
        <f t="shared" si="4"/>
        <v>4166.666667</v>
      </c>
      <c r="F5" s="77">
        <f t="shared" si="5"/>
        <v>1</v>
      </c>
      <c r="G5" s="27">
        <f t="shared" si="6"/>
        <v>4166.666667</v>
      </c>
      <c r="H5" s="76">
        <f t="shared" si="7"/>
        <v>1</v>
      </c>
      <c r="I5" s="27">
        <f t="shared" si="8"/>
        <v>4166.666667</v>
      </c>
      <c r="J5" s="78">
        <f t="shared" si="9"/>
        <v>1</v>
      </c>
      <c r="K5" s="27">
        <f t="shared" si="10"/>
        <v>4166.666667</v>
      </c>
      <c r="L5" s="78">
        <f t="shared" si="11"/>
        <v>1</v>
      </c>
      <c r="M5" s="27">
        <f t="shared" si="12"/>
        <v>4166.666667</v>
      </c>
      <c r="N5" s="78">
        <f t="shared" si="13"/>
        <v>1</v>
      </c>
      <c r="O5" s="27">
        <f t="shared" si="14"/>
        <v>4166.666667</v>
      </c>
      <c r="P5" s="78">
        <f t="shared" si="15"/>
        <v>1</v>
      </c>
      <c r="Q5" s="27">
        <f t="shared" si="16"/>
        <v>4166.666667</v>
      </c>
      <c r="R5" s="76">
        <f t="shared" si="17"/>
        <v>1</v>
      </c>
      <c r="S5" s="27">
        <f t="shared" si="18"/>
        <v>4166.666667</v>
      </c>
      <c r="T5" s="76">
        <f t="shared" si="19"/>
        <v>1</v>
      </c>
      <c r="U5" s="27">
        <f t="shared" si="20"/>
        <v>4166.666667</v>
      </c>
      <c r="V5" s="78">
        <f t="shared" si="21"/>
        <v>1</v>
      </c>
      <c r="W5" s="27">
        <f t="shared" si="22"/>
        <v>4166.666667</v>
      </c>
      <c r="X5" s="78">
        <f t="shared" si="23"/>
        <v>1</v>
      </c>
      <c r="Y5" s="27">
        <f t="shared" si="24"/>
        <v>4166.666667</v>
      </c>
      <c r="Z5" s="78">
        <f t="shared" si="25"/>
        <v>1</v>
      </c>
      <c r="AA5" s="25"/>
      <c r="AB5" s="79" t="s">
        <v>63</v>
      </c>
      <c r="AC5" s="80">
        <v>45292.0</v>
      </c>
      <c r="AD5" s="81">
        <v>50000.0</v>
      </c>
      <c r="AE5" s="82">
        <v>0.17</v>
      </c>
      <c r="AF5" s="83">
        <v>0.08</v>
      </c>
    </row>
    <row r="6" ht="15.75" customHeight="1">
      <c r="A6" s="25"/>
      <c r="B6" s="25" t="str">
        <f t="shared" si="1"/>
        <v>Poste 4</v>
      </c>
      <c r="C6" s="75">
        <f t="shared" si="2"/>
        <v>0</v>
      </c>
      <c r="D6" s="76">
        <f t="shared" si="3"/>
        <v>0</v>
      </c>
      <c r="E6" s="75">
        <f t="shared" ref="E6:E12" si="26">IF($AC6=E$2,INDEX($AB$2:$AF$17,MATCH($B6,$AB$2:$AB$17,0),3)/12,0)</f>
        <v>0</v>
      </c>
      <c r="F6" s="77">
        <f t="shared" si="5"/>
        <v>0</v>
      </c>
      <c r="G6" s="25">
        <f t="array" ref="G6">IF($AC6=G$2,INDEX($AB$2:$AF$17,MATCH($B11,$AB$2:$AB$17,0),3)/12,0)</f>
        <v>0</v>
      </c>
      <c r="H6" s="76">
        <f t="shared" si="7"/>
        <v>0</v>
      </c>
      <c r="I6" s="30">
        <f t="array" ref="I6">IF($AC6=I$2,INDEX($AB$3:$AF$20,MATCH($B6,$AB$3:$AB$20,0),3)/12,0)</f>
        <v>0</v>
      </c>
      <c r="J6" s="78">
        <f t="shared" si="9"/>
        <v>0</v>
      </c>
      <c r="K6" s="25">
        <f t="array" ref="K6">IF($AC6=K$2,INDEX($AB$2:$AF$17,MATCH($B6,$AB$2:$AB$17,0),3)/12,0)</f>
        <v>0</v>
      </c>
      <c r="L6" s="78">
        <f t="shared" si="11"/>
        <v>0</v>
      </c>
      <c r="M6" s="84">
        <f t="array" ref="M6">IF($AC6=M$2,INDEX($AB$2:$AF$17,MATCH($B6,$AB$2:$AB$17,0),3)/12,0)</f>
        <v>3333.333333</v>
      </c>
      <c r="N6" s="78">
        <f t="shared" si="13"/>
        <v>1</v>
      </c>
      <c r="O6" s="85">
        <f t="shared" si="14"/>
        <v>3333.333333</v>
      </c>
      <c r="P6" s="78">
        <f t="shared" si="15"/>
        <v>1</v>
      </c>
      <c r="Q6" s="85">
        <f t="shared" si="16"/>
        <v>3333.333333</v>
      </c>
      <c r="R6" s="76">
        <f t="shared" si="17"/>
        <v>1</v>
      </c>
      <c r="S6" s="85">
        <f t="shared" si="18"/>
        <v>3333.333333</v>
      </c>
      <c r="T6" s="76">
        <f t="shared" si="19"/>
        <v>1</v>
      </c>
      <c r="U6" s="85">
        <f t="shared" si="20"/>
        <v>3333.333333</v>
      </c>
      <c r="V6" s="78">
        <f t="shared" si="21"/>
        <v>1</v>
      </c>
      <c r="W6" s="85">
        <f t="shared" si="22"/>
        <v>3333.333333</v>
      </c>
      <c r="X6" s="78">
        <f t="shared" si="23"/>
        <v>1</v>
      </c>
      <c r="Y6" s="85">
        <f t="shared" si="24"/>
        <v>3333.333333</v>
      </c>
      <c r="Z6" s="78">
        <f t="shared" si="25"/>
        <v>1</v>
      </c>
      <c r="AA6" s="25"/>
      <c r="AB6" s="79" t="s">
        <v>64</v>
      </c>
      <c r="AC6" s="80">
        <v>45444.0</v>
      </c>
      <c r="AD6" s="81">
        <v>40000.0</v>
      </c>
      <c r="AE6" s="82">
        <v>0.08</v>
      </c>
      <c r="AF6" s="83">
        <v>0.08</v>
      </c>
    </row>
    <row r="7" ht="15.75" customHeight="1">
      <c r="A7" s="25"/>
      <c r="B7" s="25" t="str">
        <f t="shared" si="1"/>
        <v>Poste 5</v>
      </c>
      <c r="C7" s="75">
        <f t="shared" si="2"/>
        <v>0</v>
      </c>
      <c r="D7" s="76">
        <f t="shared" si="3"/>
        <v>0</v>
      </c>
      <c r="E7" s="75">
        <f t="shared" si="26"/>
        <v>2333.333333</v>
      </c>
      <c r="F7" s="77">
        <f t="shared" si="5"/>
        <v>1</v>
      </c>
      <c r="G7" s="27">
        <f>E7</f>
        <v>2333.333333</v>
      </c>
      <c r="H7" s="76">
        <f t="shared" si="7"/>
        <v>1</v>
      </c>
      <c r="I7" s="75">
        <f>G7</f>
        <v>2333.333333</v>
      </c>
      <c r="J7" s="78">
        <f t="shared" si="9"/>
        <v>1</v>
      </c>
      <c r="K7" s="27">
        <f>I7</f>
        <v>2333.333333</v>
      </c>
      <c r="L7" s="78">
        <f t="shared" si="11"/>
        <v>1</v>
      </c>
      <c r="M7" s="84">
        <f>K7</f>
        <v>2333.333333</v>
      </c>
      <c r="N7" s="78">
        <f t="shared" si="13"/>
        <v>1</v>
      </c>
      <c r="O7" s="85">
        <f t="shared" si="14"/>
        <v>2333.333333</v>
      </c>
      <c r="P7" s="78">
        <f t="shared" si="15"/>
        <v>1</v>
      </c>
      <c r="Q7" s="85">
        <f t="shared" si="16"/>
        <v>2333.333333</v>
      </c>
      <c r="R7" s="76">
        <f t="shared" si="17"/>
        <v>1</v>
      </c>
      <c r="S7" s="85">
        <f t="shared" si="18"/>
        <v>2333.333333</v>
      </c>
      <c r="T7" s="76">
        <f t="shared" si="19"/>
        <v>1</v>
      </c>
      <c r="U7" s="85">
        <f t="shared" si="20"/>
        <v>2333.333333</v>
      </c>
      <c r="V7" s="78">
        <f t="shared" si="21"/>
        <v>1</v>
      </c>
      <c r="W7" s="85">
        <f t="shared" si="22"/>
        <v>2333.333333</v>
      </c>
      <c r="X7" s="78">
        <f t="shared" si="23"/>
        <v>1</v>
      </c>
      <c r="Y7" s="85">
        <f t="shared" si="24"/>
        <v>2333.333333</v>
      </c>
      <c r="Z7" s="78">
        <f t="shared" si="25"/>
        <v>1</v>
      </c>
      <c r="AA7" s="25"/>
      <c r="AB7" s="79" t="s">
        <v>65</v>
      </c>
      <c r="AC7" s="80">
        <v>45323.0</v>
      </c>
      <c r="AD7" s="81">
        <v>28000.0</v>
      </c>
      <c r="AE7" s="82">
        <v>0.1</v>
      </c>
      <c r="AF7" s="83">
        <v>0.1</v>
      </c>
    </row>
    <row r="8" ht="15.75" customHeight="1">
      <c r="A8" s="25"/>
      <c r="B8" s="25" t="str">
        <f t="shared" si="1"/>
        <v>Poste 6</v>
      </c>
      <c r="C8" s="75">
        <f t="shared" si="2"/>
        <v>0</v>
      </c>
      <c r="D8" s="76">
        <f t="shared" si="3"/>
        <v>0</v>
      </c>
      <c r="E8" s="75">
        <f t="shared" si="26"/>
        <v>0</v>
      </c>
      <c r="F8" s="77">
        <f t="shared" si="5"/>
        <v>0</v>
      </c>
      <c r="G8" s="25">
        <f t="shared" ref="G8:G9" si="27">IF($AC8=G$2,INDEX($AB$2:$AF$17,MATCH($B13,$AB$2:$AB$17,0),3)/12,0)</f>
        <v>0</v>
      </c>
      <c r="H8" s="76">
        <f t="shared" si="7"/>
        <v>0</v>
      </c>
      <c r="I8" s="30">
        <f t="shared" ref="I8:I9" si="28">IF($AC8=I$2,INDEX($AB$3:$AF$20,MATCH($B8,$AB$3:$AB$20,0),3)/12,0)</f>
        <v>0</v>
      </c>
      <c r="J8" s="78">
        <f t="shared" si="9"/>
        <v>0</v>
      </c>
      <c r="K8" s="25">
        <f t="shared" ref="K8:K9" si="29">IF($AC8=K$2,INDEX($AB$2:$AF$17,MATCH($B8,$AB$2:$AB$17,0),3)/12,0)</f>
        <v>0</v>
      </c>
      <c r="L8" s="78">
        <f t="shared" si="11"/>
        <v>0</v>
      </c>
      <c r="M8" s="84">
        <f t="shared" ref="M8:M9" si="30">IF($AC8=M$2,INDEX($AB$2:$AF$17,MATCH($B8,$AB$2:$AB$17,0),3)/12,0)</f>
        <v>2333.333333</v>
      </c>
      <c r="N8" s="78">
        <f t="shared" si="13"/>
        <v>1</v>
      </c>
      <c r="O8" s="85">
        <f t="shared" si="14"/>
        <v>2333.333333</v>
      </c>
      <c r="P8" s="78">
        <f t="shared" si="15"/>
        <v>1</v>
      </c>
      <c r="Q8" s="85">
        <f t="shared" si="16"/>
        <v>2333.333333</v>
      </c>
      <c r="R8" s="76">
        <f t="shared" si="17"/>
        <v>1</v>
      </c>
      <c r="S8" s="85">
        <f t="shared" si="18"/>
        <v>2333.333333</v>
      </c>
      <c r="T8" s="76">
        <f t="shared" si="19"/>
        <v>1</v>
      </c>
      <c r="U8" s="85">
        <f t="shared" si="20"/>
        <v>2333.333333</v>
      </c>
      <c r="V8" s="78">
        <f t="shared" si="21"/>
        <v>1</v>
      </c>
      <c r="W8" s="85">
        <f t="shared" si="22"/>
        <v>2333.333333</v>
      </c>
      <c r="X8" s="78">
        <f t="shared" si="23"/>
        <v>1</v>
      </c>
      <c r="Y8" s="85">
        <f t="shared" si="24"/>
        <v>2333.333333</v>
      </c>
      <c r="Z8" s="78">
        <f t="shared" si="25"/>
        <v>1</v>
      </c>
      <c r="AA8" s="25"/>
      <c r="AB8" s="79" t="s">
        <v>66</v>
      </c>
      <c r="AC8" s="80">
        <v>45444.0</v>
      </c>
      <c r="AD8" s="81">
        <v>28000.0</v>
      </c>
      <c r="AE8" s="82">
        <v>0.1</v>
      </c>
      <c r="AF8" s="83">
        <v>0.1</v>
      </c>
    </row>
    <row r="9" ht="15.75" customHeight="1">
      <c r="A9" s="25"/>
      <c r="B9" s="25" t="str">
        <f t="shared" si="1"/>
        <v>Poste 7</v>
      </c>
      <c r="C9" s="75">
        <f t="shared" si="2"/>
        <v>0</v>
      </c>
      <c r="D9" s="76">
        <f t="shared" si="3"/>
        <v>0</v>
      </c>
      <c r="E9" s="75">
        <f t="shared" si="26"/>
        <v>0</v>
      </c>
      <c r="F9" s="77">
        <f t="shared" si="5"/>
        <v>0</v>
      </c>
      <c r="G9" s="25">
        <f t="shared" si="27"/>
        <v>0</v>
      </c>
      <c r="H9" s="76">
        <f t="shared" si="7"/>
        <v>0</v>
      </c>
      <c r="I9" s="30">
        <f t="shared" si="28"/>
        <v>0</v>
      </c>
      <c r="J9" s="78">
        <f t="shared" si="9"/>
        <v>0</v>
      </c>
      <c r="K9" s="25">
        <f t="shared" si="29"/>
        <v>0</v>
      </c>
      <c r="L9" s="78">
        <f t="shared" si="11"/>
        <v>0</v>
      </c>
      <c r="M9" s="84">
        <f t="shared" si="30"/>
        <v>2333.333333</v>
      </c>
      <c r="N9" s="78">
        <f t="shared" si="13"/>
        <v>1</v>
      </c>
      <c r="O9" s="85">
        <f t="shared" si="14"/>
        <v>2333.333333</v>
      </c>
      <c r="P9" s="78">
        <f t="shared" si="15"/>
        <v>1</v>
      </c>
      <c r="Q9" s="85">
        <f t="shared" si="16"/>
        <v>2333.333333</v>
      </c>
      <c r="R9" s="76">
        <f t="shared" si="17"/>
        <v>1</v>
      </c>
      <c r="S9" s="85">
        <f t="shared" si="18"/>
        <v>2333.333333</v>
      </c>
      <c r="T9" s="76">
        <f t="shared" si="19"/>
        <v>1</v>
      </c>
      <c r="U9" s="85">
        <f t="shared" si="20"/>
        <v>2333.333333</v>
      </c>
      <c r="V9" s="78">
        <f t="shared" si="21"/>
        <v>1</v>
      </c>
      <c r="W9" s="85">
        <f t="shared" si="22"/>
        <v>2333.333333</v>
      </c>
      <c r="X9" s="78">
        <f t="shared" si="23"/>
        <v>1</v>
      </c>
      <c r="Y9" s="85">
        <f t="shared" si="24"/>
        <v>2333.333333</v>
      </c>
      <c r="Z9" s="78">
        <f t="shared" si="25"/>
        <v>1</v>
      </c>
      <c r="AA9" s="25"/>
      <c r="AB9" s="79" t="s">
        <v>67</v>
      </c>
      <c r="AC9" s="80">
        <v>45444.0</v>
      </c>
      <c r="AD9" s="81">
        <v>28000.0</v>
      </c>
      <c r="AE9" s="82">
        <v>0.1</v>
      </c>
      <c r="AF9" s="83">
        <v>0.1</v>
      </c>
    </row>
    <row r="10" ht="15.75" customHeight="1">
      <c r="A10" s="25"/>
      <c r="B10" s="25" t="str">
        <f t="shared" si="1"/>
        <v>Poste 8</v>
      </c>
      <c r="C10" s="75">
        <f t="shared" si="2"/>
        <v>0</v>
      </c>
      <c r="D10" s="76">
        <f t="shared" si="3"/>
        <v>0</v>
      </c>
      <c r="E10" s="75">
        <f t="shared" si="26"/>
        <v>2000</v>
      </c>
      <c r="F10" s="77">
        <f t="shared" si="5"/>
        <v>1</v>
      </c>
      <c r="G10" s="27">
        <f>E10</f>
        <v>2000</v>
      </c>
      <c r="H10" s="76">
        <f t="shared" si="7"/>
        <v>1</v>
      </c>
      <c r="I10" s="75">
        <f>G10</f>
        <v>2000</v>
      </c>
      <c r="J10" s="78">
        <f t="shared" si="9"/>
        <v>1</v>
      </c>
      <c r="K10" s="27">
        <f t="shared" ref="K10:K11" si="31">I10</f>
        <v>2000</v>
      </c>
      <c r="L10" s="78">
        <f t="shared" si="11"/>
        <v>1</v>
      </c>
      <c r="M10" s="84">
        <f t="shared" ref="M10:M11" si="32">K10</f>
        <v>2000</v>
      </c>
      <c r="N10" s="78">
        <f t="shared" si="13"/>
        <v>1</v>
      </c>
      <c r="O10" s="85">
        <f t="shared" si="14"/>
        <v>2000</v>
      </c>
      <c r="P10" s="78">
        <f t="shared" si="15"/>
        <v>1</v>
      </c>
      <c r="Q10" s="85">
        <f t="shared" si="16"/>
        <v>2000</v>
      </c>
      <c r="R10" s="76">
        <f t="shared" si="17"/>
        <v>1</v>
      </c>
      <c r="S10" s="85">
        <f t="shared" si="18"/>
        <v>2000</v>
      </c>
      <c r="T10" s="76">
        <f t="shared" si="19"/>
        <v>1</v>
      </c>
      <c r="U10" s="85">
        <f t="shared" si="20"/>
        <v>2000</v>
      </c>
      <c r="V10" s="78">
        <f t="shared" si="21"/>
        <v>1</v>
      </c>
      <c r="W10" s="85">
        <f t="shared" si="22"/>
        <v>2000</v>
      </c>
      <c r="X10" s="78">
        <f t="shared" si="23"/>
        <v>1</v>
      </c>
      <c r="Y10" s="85">
        <f t="shared" si="24"/>
        <v>2000</v>
      </c>
      <c r="Z10" s="78">
        <f t="shared" si="25"/>
        <v>1</v>
      </c>
      <c r="AA10" s="25"/>
      <c r="AB10" s="79" t="s">
        <v>68</v>
      </c>
      <c r="AC10" s="80">
        <v>45323.0</v>
      </c>
      <c r="AD10" s="81">
        <v>24000.0</v>
      </c>
      <c r="AE10" s="82">
        <v>0.09</v>
      </c>
      <c r="AF10" s="83">
        <v>0.09</v>
      </c>
    </row>
    <row r="11" ht="15.75" customHeight="1">
      <c r="A11" s="25"/>
      <c r="B11" s="25" t="str">
        <f t="shared" si="1"/>
        <v>Poste 9</v>
      </c>
      <c r="C11" s="75">
        <f t="shared" si="2"/>
        <v>0</v>
      </c>
      <c r="D11" s="76">
        <f t="shared" si="3"/>
        <v>0</v>
      </c>
      <c r="E11" s="75">
        <f t="shared" si="26"/>
        <v>0</v>
      </c>
      <c r="F11" s="77">
        <f t="shared" si="5"/>
        <v>0</v>
      </c>
      <c r="G11" s="25">
        <f t="shared" ref="G11:G12" si="33">IF($AC11=G$2,INDEX($AB$2:$AF$17,MATCH($B16,$AB$2:$AB$17,0),3)/12,0)</f>
        <v>0</v>
      </c>
      <c r="H11" s="76">
        <f t="shared" si="7"/>
        <v>0</v>
      </c>
      <c r="I11" s="30">
        <f t="shared" ref="I11:I12" si="34">IF($AC11=I$2,INDEX($AB$3:$AF$20,MATCH($B11,$AB$3:$AB$20,0),3)/12,0)</f>
        <v>2000</v>
      </c>
      <c r="J11" s="78">
        <f t="shared" si="9"/>
        <v>1</v>
      </c>
      <c r="K11" s="25">
        <f t="shared" si="31"/>
        <v>2000</v>
      </c>
      <c r="L11" s="78">
        <f t="shared" si="11"/>
        <v>1</v>
      </c>
      <c r="M11" s="84">
        <f t="shared" si="32"/>
        <v>2000</v>
      </c>
      <c r="N11" s="78">
        <f t="shared" si="13"/>
        <v>1</v>
      </c>
      <c r="O11" s="85">
        <f t="shared" si="14"/>
        <v>2000</v>
      </c>
      <c r="P11" s="78">
        <f t="shared" si="15"/>
        <v>1</v>
      </c>
      <c r="Q11" s="85">
        <f t="shared" si="16"/>
        <v>2000</v>
      </c>
      <c r="R11" s="76">
        <f t="shared" si="17"/>
        <v>1</v>
      </c>
      <c r="S11" s="85">
        <f t="shared" si="18"/>
        <v>2000</v>
      </c>
      <c r="T11" s="76">
        <f t="shared" si="19"/>
        <v>1</v>
      </c>
      <c r="U11" s="85">
        <f t="shared" si="20"/>
        <v>2000</v>
      </c>
      <c r="V11" s="78">
        <f t="shared" si="21"/>
        <v>1</v>
      </c>
      <c r="W11" s="85">
        <f t="shared" si="22"/>
        <v>2000</v>
      </c>
      <c r="X11" s="78">
        <f t="shared" si="23"/>
        <v>1</v>
      </c>
      <c r="Y11" s="85">
        <f t="shared" si="24"/>
        <v>2000</v>
      </c>
      <c r="Z11" s="78">
        <f t="shared" si="25"/>
        <v>1</v>
      </c>
      <c r="AA11" s="25"/>
      <c r="AB11" s="79" t="s">
        <v>69</v>
      </c>
      <c r="AC11" s="80">
        <v>45383.0</v>
      </c>
      <c r="AD11" s="81">
        <v>24000.0</v>
      </c>
      <c r="AE11" s="82">
        <v>0.09</v>
      </c>
      <c r="AF11" s="83">
        <v>0.08</v>
      </c>
    </row>
    <row r="12" ht="15.75" customHeight="1">
      <c r="A12" s="25"/>
      <c r="B12" s="25" t="str">
        <f t="shared" si="1"/>
        <v>Poste 10</v>
      </c>
      <c r="C12" s="75">
        <f t="shared" si="2"/>
        <v>0</v>
      </c>
      <c r="D12" s="76">
        <f t="shared" si="3"/>
        <v>0</v>
      </c>
      <c r="E12" s="75">
        <f t="shared" si="26"/>
        <v>0</v>
      </c>
      <c r="F12" s="77">
        <f t="shared" si="5"/>
        <v>0</v>
      </c>
      <c r="G12" s="25">
        <f t="shared" si="33"/>
        <v>0</v>
      </c>
      <c r="H12" s="76">
        <f t="shared" si="7"/>
        <v>0</v>
      </c>
      <c r="I12" s="30">
        <f t="shared" si="34"/>
        <v>0</v>
      </c>
      <c r="J12" s="78">
        <f t="shared" si="9"/>
        <v>0</v>
      </c>
      <c r="K12" s="25">
        <f t="array" ref="K12">IF($AC12=K$2,INDEX($AB$2:$AF$17,MATCH($B12,$AB$2:$AB$17,0),3)/12,0)</f>
        <v>0</v>
      </c>
      <c r="L12" s="78">
        <f t="shared" si="11"/>
        <v>0</v>
      </c>
      <c r="M12" s="84">
        <f t="array" ref="M12">IF($AC12=M$2,INDEX($AB$2:$AF$17,MATCH($B12,$AB$2:$AB$17,0),3)/12,0)</f>
        <v>0</v>
      </c>
      <c r="N12" s="78">
        <f t="shared" si="13"/>
        <v>0</v>
      </c>
      <c r="O12" s="84">
        <f t="array" ref="O12">IF($AC12=O$2,INDEX($AB$2:$AF$17,MATCH($B12,$AB$2:$AB$17,0),3)/12,0)</f>
        <v>0</v>
      </c>
      <c r="P12" s="78">
        <f t="shared" si="15"/>
        <v>0</v>
      </c>
      <c r="Q12" s="84">
        <f t="array" ref="Q12">IF($AC12=Q$2,INDEX($AB$2:$AF$17,MATCH($B12,$AB$2:$AB$17,0),3)/12,0)</f>
        <v>0</v>
      </c>
      <c r="R12" s="76">
        <f t="shared" si="17"/>
        <v>0</v>
      </c>
      <c r="S12" s="84">
        <f t="array" ref="S12">IF($AC12=S$2,INDEX($AB$2:$AF$17,MATCH($B12,$AB$2:$AB$17,0),3)/12,0)</f>
        <v>3333.333333</v>
      </c>
      <c r="T12" s="76">
        <f t="shared" si="19"/>
        <v>1</v>
      </c>
      <c r="U12" s="84">
        <f t="shared" si="20"/>
        <v>3333.333333</v>
      </c>
      <c r="V12" s="78">
        <f t="shared" si="21"/>
        <v>1</v>
      </c>
      <c r="W12" s="85">
        <f t="shared" si="22"/>
        <v>3333.333333</v>
      </c>
      <c r="X12" s="78">
        <f t="shared" si="23"/>
        <v>1</v>
      </c>
      <c r="Y12" s="85">
        <f t="shared" si="24"/>
        <v>3333.333333</v>
      </c>
      <c r="Z12" s="78">
        <f t="shared" si="25"/>
        <v>1</v>
      </c>
      <c r="AA12" s="25"/>
      <c r="AB12" s="79" t="s">
        <v>70</v>
      </c>
      <c r="AC12" s="80">
        <v>45536.0</v>
      </c>
      <c r="AD12" s="81">
        <v>40000.0</v>
      </c>
      <c r="AE12" s="82">
        <v>0.09</v>
      </c>
      <c r="AF12" s="83">
        <v>0.07</v>
      </c>
    </row>
    <row r="13" ht="15.75" customHeight="1">
      <c r="A13" s="25"/>
      <c r="B13" s="25" t="str">
        <f t="shared" si="1"/>
        <v/>
      </c>
      <c r="C13" s="25"/>
      <c r="D13" s="76"/>
      <c r="E13" s="25"/>
      <c r="F13" s="78"/>
      <c r="G13" s="25"/>
      <c r="H13" s="76"/>
      <c r="I13" s="25"/>
      <c r="J13" s="78"/>
      <c r="K13" s="25"/>
      <c r="L13" s="78"/>
      <c r="M13" s="86"/>
      <c r="N13" s="78"/>
      <c r="O13" s="87"/>
      <c r="P13" s="78"/>
      <c r="Q13" s="25"/>
      <c r="R13" s="76"/>
      <c r="S13" s="25"/>
      <c r="T13" s="76"/>
      <c r="U13" s="25"/>
      <c r="V13" s="78"/>
      <c r="W13" s="25"/>
      <c r="X13" s="78"/>
      <c r="Y13" s="25"/>
      <c r="Z13" s="78"/>
      <c r="AA13" s="25"/>
      <c r="AB13" s="79" t="s">
        <v>71</v>
      </c>
      <c r="AC13" s="80">
        <v>45658.0</v>
      </c>
      <c r="AD13" s="81">
        <v>24000.0</v>
      </c>
      <c r="AE13" s="82" t="s">
        <v>72</v>
      </c>
      <c r="AF13" s="83">
        <v>0.09</v>
      </c>
    </row>
    <row r="14" ht="15.75" customHeight="1">
      <c r="A14" s="5"/>
      <c r="B14" s="25" t="str">
        <f t="shared" si="1"/>
        <v/>
      </c>
      <c r="C14" s="25"/>
      <c r="D14" s="76"/>
      <c r="E14" s="25"/>
      <c r="F14" s="78"/>
      <c r="G14" s="25"/>
      <c r="H14" s="76"/>
      <c r="I14" s="25"/>
      <c r="J14" s="78"/>
      <c r="K14" s="25"/>
      <c r="L14" s="78"/>
      <c r="M14" s="86"/>
      <c r="N14" s="78"/>
      <c r="O14" s="87"/>
      <c r="P14" s="78"/>
      <c r="Q14" s="25"/>
      <c r="R14" s="76"/>
      <c r="S14" s="25"/>
      <c r="T14" s="76"/>
      <c r="U14" s="25"/>
      <c r="V14" s="78"/>
      <c r="W14" s="25"/>
      <c r="X14" s="78"/>
      <c r="Y14" s="25"/>
      <c r="Z14" s="78"/>
      <c r="AA14" s="25"/>
      <c r="AB14" s="79" t="s">
        <v>73</v>
      </c>
      <c r="AC14" s="80">
        <v>45689.0</v>
      </c>
      <c r="AD14" s="81">
        <v>26000.0</v>
      </c>
      <c r="AE14" s="82" t="s">
        <v>72</v>
      </c>
      <c r="AF14" s="83">
        <v>0.12</v>
      </c>
    </row>
    <row r="15" ht="15.75" customHeight="1">
      <c r="A15" s="25"/>
      <c r="B15" s="22" t="s">
        <v>74</v>
      </c>
      <c r="C15" s="88">
        <f>SUM(C3:C12)</f>
        <v>12500</v>
      </c>
      <c r="D15" s="89"/>
      <c r="E15" s="88">
        <f>SUM(E3:E12)</f>
        <v>16833.33333</v>
      </c>
      <c r="F15" s="90"/>
      <c r="G15" s="88">
        <f>SUM(G3:G12)</f>
        <v>16833.33333</v>
      </c>
      <c r="H15" s="89"/>
      <c r="I15" s="88">
        <f>SUM(I3:I12)</f>
        <v>18833.33333</v>
      </c>
      <c r="J15" s="90"/>
      <c r="K15" s="88">
        <f>SUM(K3:K12)</f>
        <v>18833.33333</v>
      </c>
      <c r="L15" s="90"/>
      <c r="M15" s="88">
        <f>SUM(M3:M12)</f>
        <v>26833.33333</v>
      </c>
      <c r="N15" s="90"/>
      <c r="O15" s="88">
        <f>SUM(O3:O12)</f>
        <v>26833.33333</v>
      </c>
      <c r="P15" s="90"/>
      <c r="Q15" s="88">
        <f>SUM(Q3:Q12)</f>
        <v>26833.33333</v>
      </c>
      <c r="R15" s="89"/>
      <c r="S15" s="88">
        <f>SUM(S3:S12)</f>
        <v>30166.66667</v>
      </c>
      <c r="T15" s="89"/>
      <c r="U15" s="88">
        <f>SUM(U3:U12)</f>
        <v>30166.66667</v>
      </c>
      <c r="V15" s="90"/>
      <c r="W15" s="88">
        <f>SUM(W3:W12)</f>
        <v>30166.66667</v>
      </c>
      <c r="X15" s="90"/>
      <c r="Y15" s="88">
        <f>SUM(Y3:Y12)</f>
        <v>30166.66667</v>
      </c>
      <c r="Z15" s="90"/>
      <c r="AA15" s="5"/>
      <c r="AB15" s="79" t="s">
        <v>75</v>
      </c>
      <c r="AC15" s="80">
        <v>45717.0</v>
      </c>
      <c r="AD15" s="81">
        <v>24000.0</v>
      </c>
      <c r="AE15" s="82" t="s">
        <v>72</v>
      </c>
      <c r="AF15" s="83">
        <v>0.09</v>
      </c>
    </row>
    <row r="16" ht="15.75" customHeight="1">
      <c r="A16" s="25"/>
      <c r="B16" s="91" t="s">
        <v>76</v>
      </c>
      <c r="C16" s="92">
        <f>SUM(D3:D12)</f>
        <v>3</v>
      </c>
      <c r="D16" s="93"/>
      <c r="E16" s="92">
        <f>SUM(F3:F12)</f>
        <v>5</v>
      </c>
      <c r="F16" s="94"/>
      <c r="G16" s="92">
        <f>SUM(H3:H12)</f>
        <v>5</v>
      </c>
      <c r="H16" s="93"/>
      <c r="I16" s="92">
        <f>SUM(J3:J12)</f>
        <v>6</v>
      </c>
      <c r="J16" s="94"/>
      <c r="K16" s="92">
        <f>SUM(L3:L12)</f>
        <v>6</v>
      </c>
      <c r="L16" s="94"/>
      <c r="M16" s="92">
        <f>SUM(N3:N12)</f>
        <v>9</v>
      </c>
      <c r="N16" s="94"/>
      <c r="O16" s="92">
        <f>SUM(P3:P12)</f>
        <v>9</v>
      </c>
      <c r="P16" s="94"/>
      <c r="Q16" s="92">
        <f>SUM(R3:R12)</f>
        <v>9</v>
      </c>
      <c r="R16" s="93"/>
      <c r="S16" s="92">
        <f>SUM(T3:T12)</f>
        <v>10</v>
      </c>
      <c r="T16" s="93"/>
      <c r="U16" s="92">
        <f>SUM(V3:V12)</f>
        <v>10</v>
      </c>
      <c r="V16" s="94"/>
      <c r="W16" s="92">
        <f>SUM(X3:X12)</f>
        <v>10</v>
      </c>
      <c r="X16" s="94"/>
      <c r="Y16" s="92">
        <f>SUM(Z3:Z12)</f>
        <v>10</v>
      </c>
      <c r="Z16" s="78"/>
      <c r="AA16" s="25"/>
      <c r="AB16" s="79" t="s">
        <v>77</v>
      </c>
      <c r="AC16" s="80">
        <v>45748.0</v>
      </c>
      <c r="AD16" s="81">
        <v>32000.0</v>
      </c>
      <c r="AE16" s="82" t="s">
        <v>72</v>
      </c>
      <c r="AF16" s="83">
        <v>0.13</v>
      </c>
    </row>
    <row r="17" ht="15.75" customHeight="1">
      <c r="A17" s="25"/>
      <c r="B17" s="95" t="s">
        <v>78</v>
      </c>
      <c r="C17" s="96">
        <f>SUM(D3:D12)</f>
        <v>3</v>
      </c>
      <c r="D17" s="97"/>
      <c r="E17" s="96">
        <f>E16-C16</f>
        <v>2</v>
      </c>
      <c r="F17" s="98"/>
      <c r="G17" s="96">
        <f>G16-E16</f>
        <v>0</v>
      </c>
      <c r="H17" s="97"/>
      <c r="I17" s="96">
        <f>I16-G16</f>
        <v>1</v>
      </c>
      <c r="J17" s="98"/>
      <c r="K17" s="96">
        <f>K16-I16</f>
        <v>0</v>
      </c>
      <c r="L17" s="98"/>
      <c r="M17" s="96">
        <f>M16-K16</f>
        <v>3</v>
      </c>
      <c r="N17" s="98"/>
      <c r="O17" s="96">
        <f>O16-M16</f>
        <v>0</v>
      </c>
      <c r="P17" s="98"/>
      <c r="Q17" s="96">
        <f>Q16-O16</f>
        <v>0</v>
      </c>
      <c r="R17" s="97"/>
      <c r="S17" s="96">
        <f>S16-Q16</f>
        <v>1</v>
      </c>
      <c r="T17" s="97"/>
      <c r="U17" s="96">
        <f>U16-S16</f>
        <v>0</v>
      </c>
      <c r="V17" s="98"/>
      <c r="W17" s="96">
        <f>W16-U16</f>
        <v>0</v>
      </c>
      <c r="X17" s="98"/>
      <c r="Y17" s="96">
        <f>Y16-W16</f>
        <v>0</v>
      </c>
      <c r="Z17" s="78"/>
      <c r="AA17" s="25"/>
      <c r="AB17" s="79" t="s">
        <v>79</v>
      </c>
      <c r="AC17" s="80">
        <v>46023.0</v>
      </c>
      <c r="AD17" s="81">
        <v>50000.0</v>
      </c>
      <c r="AE17" s="99" t="s">
        <v>72</v>
      </c>
      <c r="AF17" s="83" t="s">
        <v>72</v>
      </c>
    </row>
    <row r="18" ht="15.75" customHeight="1">
      <c r="A18" s="25"/>
      <c r="B18" s="30"/>
      <c r="C18" s="25"/>
      <c r="D18" s="76"/>
      <c r="E18" s="25"/>
      <c r="F18" s="78"/>
      <c r="G18" s="25"/>
      <c r="H18" s="76"/>
      <c r="I18" s="25"/>
      <c r="J18" s="78"/>
      <c r="K18" s="25"/>
      <c r="L18" s="78"/>
      <c r="M18" s="86"/>
      <c r="N18" s="78"/>
      <c r="O18" s="87"/>
      <c r="P18" s="78"/>
      <c r="Q18" s="25"/>
      <c r="R18" s="76"/>
      <c r="S18" s="25"/>
      <c r="T18" s="76"/>
      <c r="U18" s="25"/>
      <c r="V18" s="78"/>
      <c r="W18" s="25"/>
      <c r="X18" s="78"/>
      <c r="Y18" s="25"/>
      <c r="Z18" s="78"/>
      <c r="AA18" s="25"/>
      <c r="AB18" s="100"/>
      <c r="AC18" s="101"/>
      <c r="AD18" s="102"/>
      <c r="AE18" s="103"/>
      <c r="AF18" s="104"/>
    </row>
    <row r="19" ht="15.75" customHeight="1">
      <c r="A19" s="25"/>
      <c r="B19" s="30"/>
      <c r="C19" s="25"/>
      <c r="D19" s="76"/>
      <c r="E19" s="25"/>
      <c r="F19" s="78"/>
      <c r="G19" s="25"/>
      <c r="H19" s="76"/>
      <c r="I19" s="25"/>
      <c r="J19" s="78"/>
      <c r="K19" s="25"/>
      <c r="L19" s="78"/>
      <c r="M19" s="86"/>
      <c r="N19" s="78"/>
      <c r="O19" s="86"/>
      <c r="P19" s="78"/>
      <c r="Q19" s="25"/>
      <c r="R19" s="76"/>
      <c r="S19" s="25"/>
      <c r="T19" s="76"/>
      <c r="U19" s="25"/>
      <c r="V19" s="78"/>
      <c r="W19" s="25"/>
      <c r="X19" s="78"/>
      <c r="Y19" s="25"/>
      <c r="Z19" s="78"/>
      <c r="AA19" s="25"/>
      <c r="AB19" s="25"/>
      <c r="AC19" s="105"/>
      <c r="AD19" s="86"/>
      <c r="AE19" s="20"/>
      <c r="AF19" s="87"/>
    </row>
    <row r="20" ht="15.75" customHeight="1">
      <c r="A20" s="25"/>
      <c r="B20" s="30" t="str">
        <f>IF(RIGHT(AC20,4)="2020",AB20,"")</f>
        <v/>
      </c>
      <c r="C20" s="25"/>
      <c r="D20" s="76"/>
      <c r="E20" s="25"/>
      <c r="F20" s="78"/>
      <c r="G20" s="25"/>
      <c r="H20" s="76"/>
      <c r="I20" s="25"/>
      <c r="J20" s="78"/>
      <c r="K20" s="25"/>
      <c r="L20" s="78"/>
      <c r="M20" s="86"/>
      <c r="N20" s="78"/>
      <c r="O20" s="87"/>
      <c r="P20" s="78"/>
      <c r="Q20" s="25"/>
      <c r="R20" s="76"/>
      <c r="S20" s="25"/>
      <c r="T20" s="76"/>
      <c r="U20" s="25"/>
      <c r="V20" s="78"/>
      <c r="W20" s="25"/>
      <c r="X20" s="78"/>
      <c r="Y20" s="25"/>
      <c r="Z20" s="78"/>
      <c r="AA20" s="25"/>
      <c r="AB20" s="25"/>
      <c r="AC20" s="105"/>
      <c r="AD20" s="86"/>
      <c r="AE20" s="20"/>
      <c r="AF20" s="87"/>
    </row>
    <row r="21" ht="15.75" customHeight="1">
      <c r="A21" s="25"/>
      <c r="B21" s="25"/>
      <c r="C21" s="25"/>
      <c r="D21" s="76"/>
      <c r="E21" s="25"/>
      <c r="F21" s="78"/>
      <c r="G21" s="25"/>
      <c r="H21" s="76"/>
      <c r="I21" s="25"/>
      <c r="J21" s="78"/>
      <c r="K21" s="25"/>
      <c r="L21" s="78"/>
      <c r="M21" s="86"/>
      <c r="N21" s="78"/>
      <c r="O21" s="20"/>
      <c r="P21" s="78"/>
      <c r="Q21" s="25"/>
      <c r="R21" s="76"/>
      <c r="S21" s="25"/>
      <c r="T21" s="76"/>
      <c r="U21" s="25"/>
      <c r="V21" s="78"/>
      <c r="W21" s="25"/>
      <c r="X21" s="78"/>
      <c r="Y21" s="25"/>
      <c r="Z21" s="78"/>
      <c r="AA21" s="25"/>
      <c r="AB21" s="25"/>
      <c r="AC21" s="105"/>
      <c r="AD21" s="86"/>
      <c r="AE21" s="20"/>
      <c r="AF21" s="87"/>
    </row>
    <row r="22" ht="22.5" customHeight="1">
      <c r="A22" s="54"/>
      <c r="B22" s="30"/>
      <c r="C22" s="25"/>
      <c r="D22" s="76"/>
      <c r="E22" s="25"/>
      <c r="F22" s="78"/>
      <c r="G22" s="25"/>
      <c r="H22" s="76"/>
      <c r="I22" s="25"/>
      <c r="J22" s="78"/>
      <c r="K22" s="25"/>
      <c r="L22" s="78"/>
      <c r="M22" s="106">
        <v>2025.0</v>
      </c>
      <c r="N22" s="78"/>
      <c r="O22" s="25"/>
      <c r="P22" s="78"/>
      <c r="Q22" s="25"/>
      <c r="R22" s="76"/>
      <c r="S22" s="25"/>
      <c r="T22" s="76"/>
      <c r="U22" s="25"/>
      <c r="V22" s="78"/>
      <c r="W22" s="25"/>
      <c r="X22" s="78"/>
      <c r="Y22" s="25"/>
      <c r="Z22" s="78"/>
      <c r="AA22" s="25"/>
      <c r="AB22" s="25"/>
      <c r="AC22" s="105"/>
      <c r="AD22" s="86"/>
      <c r="AE22" s="20"/>
      <c r="AF22" s="87"/>
    </row>
    <row r="23" ht="15.75" customHeight="1">
      <c r="A23" s="25"/>
      <c r="B23" s="67"/>
      <c r="C23" s="3">
        <v>45658.0</v>
      </c>
      <c r="D23" s="70"/>
      <c r="E23" s="3">
        <v>45689.0</v>
      </c>
      <c r="F23" s="70"/>
      <c r="G23" s="3">
        <v>45717.0</v>
      </c>
      <c r="H23" s="70"/>
      <c r="I23" s="3">
        <v>45748.0</v>
      </c>
      <c r="J23" s="70"/>
      <c r="K23" s="3">
        <v>45778.0</v>
      </c>
      <c r="L23" s="70"/>
      <c r="M23" s="3">
        <v>45809.0</v>
      </c>
      <c r="N23" s="70"/>
      <c r="O23" s="3">
        <v>45839.0</v>
      </c>
      <c r="P23" s="70"/>
      <c r="Q23" s="3">
        <v>45870.0</v>
      </c>
      <c r="R23" s="70"/>
      <c r="S23" s="3">
        <v>45901.0</v>
      </c>
      <c r="T23" s="70"/>
      <c r="U23" s="3">
        <v>45931.0</v>
      </c>
      <c r="V23" s="69"/>
      <c r="W23" s="3">
        <v>45962.0</v>
      </c>
      <c r="X23" s="70"/>
      <c r="Y23" s="3">
        <v>45992.0</v>
      </c>
      <c r="Z23" s="70"/>
      <c r="AA23" s="54"/>
      <c r="AB23" s="54"/>
      <c r="AC23" s="107"/>
      <c r="AD23" s="108"/>
      <c r="AE23" s="109"/>
      <c r="AF23" s="109"/>
    </row>
    <row r="24" ht="15.75" customHeight="1">
      <c r="A24" s="25"/>
      <c r="B24" s="30" t="str">
        <f t="shared" ref="B24:B33" si="35">B3</f>
        <v>Poste 1 </v>
      </c>
      <c r="C24" s="75">
        <f t="shared" ref="C24:C33" si="36">IF(B24=AB3,Y3*(1+AE3))</f>
        <v>4875</v>
      </c>
      <c r="D24" s="76">
        <f t="shared" ref="D24:D37" si="37">IF(C24&lt;&gt;0,1,0)</f>
        <v>1</v>
      </c>
      <c r="E24" s="75">
        <f t="shared" ref="E24:E34" si="38">C24</f>
        <v>4875</v>
      </c>
      <c r="F24" s="78">
        <f t="shared" ref="F24:F37" si="39">IF(E24&lt;&gt;0,1,0)</f>
        <v>1</v>
      </c>
      <c r="G24" s="75">
        <f t="shared" ref="G24:G35" si="40">E24</f>
        <v>4875</v>
      </c>
      <c r="H24" s="76">
        <f t="shared" ref="H24:H37" si="41">IF(G24&lt;&gt;0,1,0)</f>
        <v>1</v>
      </c>
      <c r="I24" s="27">
        <f t="shared" ref="I24:I36" si="42">G24</f>
        <v>4875</v>
      </c>
      <c r="J24" s="78">
        <f t="shared" ref="J24:J37" si="43">IF(I24&lt;&gt;0,1,0)</f>
        <v>1</v>
      </c>
      <c r="K24" s="27">
        <f t="shared" ref="K24:K37" si="44">I24</f>
        <v>4875</v>
      </c>
      <c r="L24" s="78">
        <f t="shared" ref="L24:L37" si="45">IF(K24&lt;&gt;0,1,0)</f>
        <v>1</v>
      </c>
      <c r="M24" s="27">
        <f t="shared" ref="M24:M37" si="46">K24</f>
        <v>4875</v>
      </c>
      <c r="N24" s="78">
        <f t="shared" ref="N24:N37" si="47">IF(M24&lt;&gt;0,1,0)</f>
        <v>1</v>
      </c>
      <c r="O24" s="27">
        <f t="shared" ref="O24:O37" si="48">M24</f>
        <v>4875</v>
      </c>
      <c r="P24" s="78">
        <f t="shared" ref="P24:P37" si="49">IF(O24&lt;&gt;0,1,0)</f>
        <v>1</v>
      </c>
      <c r="Q24" s="27">
        <f t="shared" ref="Q24:Q37" si="50">O24</f>
        <v>4875</v>
      </c>
      <c r="R24" s="76">
        <f t="shared" ref="R24:R37" si="51">IF(Q24&lt;&gt;0,1,0)</f>
        <v>1</v>
      </c>
      <c r="S24" s="27">
        <f t="shared" ref="S24:S37" si="52">Q24</f>
        <v>4875</v>
      </c>
      <c r="T24" s="76">
        <f t="shared" ref="T24:T37" si="53">IF(S24&lt;&gt;0,1,0)</f>
        <v>1</v>
      </c>
      <c r="U24" s="27">
        <f t="shared" ref="U24:U37" si="54">S24</f>
        <v>4875</v>
      </c>
      <c r="V24" s="78">
        <f t="shared" ref="V24:V37" si="55">IF(U24&lt;&gt;0,1,0)</f>
        <v>1</v>
      </c>
      <c r="W24" s="27">
        <f t="shared" ref="W24:W37" si="56">U24</f>
        <v>4875</v>
      </c>
      <c r="X24" s="78">
        <f t="shared" ref="X24:X37" si="57">IF(W24&lt;&gt;0,1,0)</f>
        <v>1</v>
      </c>
      <c r="Y24" s="27">
        <f t="shared" ref="Y24:Y37" si="58">W24</f>
        <v>4875</v>
      </c>
      <c r="Z24" s="78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5">
        <f t="shared" si="36"/>
        <v>4875</v>
      </c>
      <c r="D25" s="76">
        <f t="shared" si="37"/>
        <v>1</v>
      </c>
      <c r="E25" s="75">
        <f t="shared" si="38"/>
        <v>4875</v>
      </c>
      <c r="F25" s="78">
        <f t="shared" si="39"/>
        <v>1</v>
      </c>
      <c r="G25" s="75">
        <f t="shared" si="40"/>
        <v>4875</v>
      </c>
      <c r="H25" s="76">
        <f t="shared" si="41"/>
        <v>1</v>
      </c>
      <c r="I25" s="27">
        <f t="shared" si="42"/>
        <v>4875</v>
      </c>
      <c r="J25" s="78">
        <f t="shared" si="43"/>
        <v>1</v>
      </c>
      <c r="K25" s="27">
        <f t="shared" si="44"/>
        <v>4875</v>
      </c>
      <c r="L25" s="78">
        <f t="shared" si="45"/>
        <v>1</v>
      </c>
      <c r="M25" s="27">
        <f t="shared" si="46"/>
        <v>4875</v>
      </c>
      <c r="N25" s="78">
        <f t="shared" si="47"/>
        <v>1</v>
      </c>
      <c r="O25" s="27">
        <f t="shared" si="48"/>
        <v>4875</v>
      </c>
      <c r="P25" s="78">
        <f t="shared" si="49"/>
        <v>1</v>
      </c>
      <c r="Q25" s="27">
        <f t="shared" si="50"/>
        <v>4875</v>
      </c>
      <c r="R25" s="76">
        <f t="shared" si="51"/>
        <v>1</v>
      </c>
      <c r="S25" s="27">
        <f t="shared" si="52"/>
        <v>4875</v>
      </c>
      <c r="T25" s="76">
        <f t="shared" si="53"/>
        <v>1</v>
      </c>
      <c r="U25" s="27">
        <f t="shared" si="54"/>
        <v>4875</v>
      </c>
      <c r="V25" s="78">
        <f t="shared" si="55"/>
        <v>1</v>
      </c>
      <c r="W25" s="27">
        <f t="shared" si="56"/>
        <v>4875</v>
      </c>
      <c r="X25" s="78">
        <f t="shared" si="57"/>
        <v>1</v>
      </c>
      <c r="Y25" s="27">
        <f t="shared" si="58"/>
        <v>4875</v>
      </c>
      <c r="Z25" s="78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5">
        <f t="shared" si="36"/>
        <v>4875</v>
      </c>
      <c r="D26" s="76">
        <f t="shared" si="37"/>
        <v>1</v>
      </c>
      <c r="E26" s="75">
        <f t="shared" si="38"/>
        <v>4875</v>
      </c>
      <c r="F26" s="78">
        <f t="shared" si="39"/>
        <v>1</v>
      </c>
      <c r="G26" s="75">
        <f t="shared" si="40"/>
        <v>4875</v>
      </c>
      <c r="H26" s="76">
        <f t="shared" si="41"/>
        <v>1</v>
      </c>
      <c r="I26" s="27">
        <f t="shared" si="42"/>
        <v>4875</v>
      </c>
      <c r="J26" s="78">
        <f t="shared" si="43"/>
        <v>1</v>
      </c>
      <c r="K26" s="27">
        <f t="shared" si="44"/>
        <v>4875</v>
      </c>
      <c r="L26" s="78">
        <f t="shared" si="45"/>
        <v>1</v>
      </c>
      <c r="M26" s="27">
        <f t="shared" si="46"/>
        <v>4875</v>
      </c>
      <c r="N26" s="78">
        <f t="shared" si="47"/>
        <v>1</v>
      </c>
      <c r="O26" s="27">
        <f t="shared" si="48"/>
        <v>4875</v>
      </c>
      <c r="P26" s="78">
        <f t="shared" si="49"/>
        <v>1</v>
      </c>
      <c r="Q26" s="27">
        <f t="shared" si="50"/>
        <v>4875</v>
      </c>
      <c r="R26" s="76">
        <f t="shared" si="51"/>
        <v>1</v>
      </c>
      <c r="S26" s="27">
        <f t="shared" si="52"/>
        <v>4875</v>
      </c>
      <c r="T26" s="76">
        <f t="shared" si="53"/>
        <v>1</v>
      </c>
      <c r="U26" s="27">
        <f t="shared" si="54"/>
        <v>4875</v>
      </c>
      <c r="V26" s="78">
        <f t="shared" si="55"/>
        <v>1</v>
      </c>
      <c r="W26" s="27">
        <f t="shared" si="56"/>
        <v>4875</v>
      </c>
      <c r="X26" s="78">
        <f t="shared" si="57"/>
        <v>1</v>
      </c>
      <c r="Y26" s="27">
        <f t="shared" si="58"/>
        <v>4875</v>
      </c>
      <c r="Z26" s="78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5">
        <f t="shared" si="36"/>
        <v>3600</v>
      </c>
      <c r="D27" s="76">
        <f t="shared" si="37"/>
        <v>1</v>
      </c>
      <c r="E27" s="75">
        <f t="shared" si="38"/>
        <v>3600</v>
      </c>
      <c r="F27" s="78">
        <f t="shared" si="39"/>
        <v>1</v>
      </c>
      <c r="G27" s="75">
        <f t="shared" si="40"/>
        <v>3600</v>
      </c>
      <c r="H27" s="76">
        <f t="shared" si="41"/>
        <v>1</v>
      </c>
      <c r="I27" s="27">
        <f t="shared" si="42"/>
        <v>3600</v>
      </c>
      <c r="J27" s="78">
        <f t="shared" si="43"/>
        <v>1</v>
      </c>
      <c r="K27" s="27">
        <f t="shared" si="44"/>
        <v>3600</v>
      </c>
      <c r="L27" s="78">
        <f t="shared" si="45"/>
        <v>1</v>
      </c>
      <c r="M27" s="27">
        <f t="shared" si="46"/>
        <v>3600</v>
      </c>
      <c r="N27" s="78">
        <f t="shared" si="47"/>
        <v>1</v>
      </c>
      <c r="O27" s="27">
        <f t="shared" si="48"/>
        <v>3600</v>
      </c>
      <c r="P27" s="78">
        <f t="shared" si="49"/>
        <v>1</v>
      </c>
      <c r="Q27" s="27">
        <f t="shared" si="50"/>
        <v>3600</v>
      </c>
      <c r="R27" s="76">
        <f t="shared" si="51"/>
        <v>1</v>
      </c>
      <c r="S27" s="27">
        <f t="shared" si="52"/>
        <v>3600</v>
      </c>
      <c r="T27" s="76">
        <f t="shared" si="53"/>
        <v>1</v>
      </c>
      <c r="U27" s="27">
        <f t="shared" si="54"/>
        <v>3600</v>
      </c>
      <c r="V27" s="78">
        <f t="shared" si="55"/>
        <v>1</v>
      </c>
      <c r="W27" s="27">
        <f t="shared" si="56"/>
        <v>3600</v>
      </c>
      <c r="X27" s="78">
        <f t="shared" si="57"/>
        <v>1</v>
      </c>
      <c r="Y27" s="27">
        <f t="shared" si="58"/>
        <v>3600</v>
      </c>
      <c r="Z27" s="78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5">
        <f t="shared" si="36"/>
        <v>2566.666667</v>
      </c>
      <c r="D28" s="76">
        <f t="shared" si="37"/>
        <v>1</v>
      </c>
      <c r="E28" s="75">
        <f t="shared" si="38"/>
        <v>2566.666667</v>
      </c>
      <c r="F28" s="78">
        <f t="shared" si="39"/>
        <v>1</v>
      </c>
      <c r="G28" s="75">
        <f t="shared" si="40"/>
        <v>2566.666667</v>
      </c>
      <c r="H28" s="76">
        <f t="shared" si="41"/>
        <v>1</v>
      </c>
      <c r="I28" s="27">
        <f t="shared" si="42"/>
        <v>2566.666667</v>
      </c>
      <c r="J28" s="78">
        <f t="shared" si="43"/>
        <v>1</v>
      </c>
      <c r="K28" s="27">
        <f t="shared" si="44"/>
        <v>2566.666667</v>
      </c>
      <c r="L28" s="78">
        <f t="shared" si="45"/>
        <v>1</v>
      </c>
      <c r="M28" s="27">
        <f t="shared" si="46"/>
        <v>2566.666667</v>
      </c>
      <c r="N28" s="78">
        <f t="shared" si="47"/>
        <v>1</v>
      </c>
      <c r="O28" s="27">
        <f t="shared" si="48"/>
        <v>2566.666667</v>
      </c>
      <c r="P28" s="78">
        <f t="shared" si="49"/>
        <v>1</v>
      </c>
      <c r="Q28" s="27">
        <f t="shared" si="50"/>
        <v>2566.666667</v>
      </c>
      <c r="R28" s="76">
        <f t="shared" si="51"/>
        <v>1</v>
      </c>
      <c r="S28" s="27">
        <f t="shared" si="52"/>
        <v>2566.666667</v>
      </c>
      <c r="T28" s="76">
        <f t="shared" si="53"/>
        <v>1</v>
      </c>
      <c r="U28" s="27">
        <f t="shared" si="54"/>
        <v>2566.666667</v>
      </c>
      <c r="V28" s="78">
        <f t="shared" si="55"/>
        <v>1</v>
      </c>
      <c r="W28" s="27">
        <f t="shared" si="56"/>
        <v>2566.666667</v>
      </c>
      <c r="X28" s="78">
        <f t="shared" si="57"/>
        <v>1</v>
      </c>
      <c r="Y28" s="27">
        <f t="shared" si="58"/>
        <v>2566.666667</v>
      </c>
      <c r="Z28" s="78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5">
        <f t="shared" si="36"/>
        <v>2566.666667</v>
      </c>
      <c r="D29" s="76">
        <f t="shared" si="37"/>
        <v>1</v>
      </c>
      <c r="E29" s="75">
        <f t="shared" si="38"/>
        <v>2566.666667</v>
      </c>
      <c r="F29" s="78">
        <f t="shared" si="39"/>
        <v>1</v>
      </c>
      <c r="G29" s="75">
        <f t="shared" si="40"/>
        <v>2566.666667</v>
      </c>
      <c r="H29" s="76">
        <f t="shared" si="41"/>
        <v>1</v>
      </c>
      <c r="I29" s="27">
        <f t="shared" si="42"/>
        <v>2566.666667</v>
      </c>
      <c r="J29" s="78">
        <f t="shared" si="43"/>
        <v>1</v>
      </c>
      <c r="K29" s="27">
        <f t="shared" si="44"/>
        <v>2566.666667</v>
      </c>
      <c r="L29" s="78">
        <f t="shared" si="45"/>
        <v>1</v>
      </c>
      <c r="M29" s="27">
        <f t="shared" si="46"/>
        <v>2566.666667</v>
      </c>
      <c r="N29" s="78">
        <f t="shared" si="47"/>
        <v>1</v>
      </c>
      <c r="O29" s="27">
        <f t="shared" si="48"/>
        <v>2566.666667</v>
      </c>
      <c r="P29" s="78">
        <f t="shared" si="49"/>
        <v>1</v>
      </c>
      <c r="Q29" s="27">
        <f t="shared" si="50"/>
        <v>2566.666667</v>
      </c>
      <c r="R29" s="76">
        <f t="shared" si="51"/>
        <v>1</v>
      </c>
      <c r="S29" s="27">
        <f t="shared" si="52"/>
        <v>2566.666667</v>
      </c>
      <c r="T29" s="76">
        <f t="shared" si="53"/>
        <v>1</v>
      </c>
      <c r="U29" s="27">
        <f t="shared" si="54"/>
        <v>2566.666667</v>
      </c>
      <c r="V29" s="78">
        <f t="shared" si="55"/>
        <v>1</v>
      </c>
      <c r="W29" s="27">
        <f t="shared" si="56"/>
        <v>2566.666667</v>
      </c>
      <c r="X29" s="78">
        <f t="shared" si="57"/>
        <v>1</v>
      </c>
      <c r="Y29" s="27">
        <f t="shared" si="58"/>
        <v>2566.666667</v>
      </c>
      <c r="Z29" s="78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5">
        <f t="shared" si="36"/>
        <v>2566.666667</v>
      </c>
      <c r="D30" s="76">
        <f t="shared" si="37"/>
        <v>1</v>
      </c>
      <c r="E30" s="75">
        <f t="shared" si="38"/>
        <v>2566.666667</v>
      </c>
      <c r="F30" s="78">
        <f t="shared" si="39"/>
        <v>1</v>
      </c>
      <c r="G30" s="75">
        <f t="shared" si="40"/>
        <v>2566.666667</v>
      </c>
      <c r="H30" s="76">
        <f t="shared" si="41"/>
        <v>1</v>
      </c>
      <c r="I30" s="27">
        <f t="shared" si="42"/>
        <v>2566.666667</v>
      </c>
      <c r="J30" s="78">
        <f t="shared" si="43"/>
        <v>1</v>
      </c>
      <c r="K30" s="27">
        <f t="shared" si="44"/>
        <v>2566.666667</v>
      </c>
      <c r="L30" s="78">
        <f t="shared" si="45"/>
        <v>1</v>
      </c>
      <c r="M30" s="27">
        <f t="shared" si="46"/>
        <v>2566.666667</v>
      </c>
      <c r="N30" s="78">
        <f t="shared" si="47"/>
        <v>1</v>
      </c>
      <c r="O30" s="27">
        <f t="shared" si="48"/>
        <v>2566.666667</v>
      </c>
      <c r="P30" s="78">
        <f t="shared" si="49"/>
        <v>1</v>
      </c>
      <c r="Q30" s="27">
        <f t="shared" si="50"/>
        <v>2566.666667</v>
      </c>
      <c r="R30" s="76">
        <f t="shared" si="51"/>
        <v>1</v>
      </c>
      <c r="S30" s="27">
        <f t="shared" si="52"/>
        <v>2566.666667</v>
      </c>
      <c r="T30" s="76">
        <f t="shared" si="53"/>
        <v>1</v>
      </c>
      <c r="U30" s="27">
        <f t="shared" si="54"/>
        <v>2566.666667</v>
      </c>
      <c r="V30" s="78">
        <f t="shared" si="55"/>
        <v>1</v>
      </c>
      <c r="W30" s="27">
        <f t="shared" si="56"/>
        <v>2566.666667</v>
      </c>
      <c r="X30" s="78">
        <f t="shared" si="57"/>
        <v>1</v>
      </c>
      <c r="Y30" s="27">
        <f t="shared" si="58"/>
        <v>2566.666667</v>
      </c>
      <c r="Z30" s="78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5">
        <f t="shared" si="36"/>
        <v>2180</v>
      </c>
      <c r="D31" s="76">
        <f t="shared" si="37"/>
        <v>1</v>
      </c>
      <c r="E31" s="75">
        <f t="shared" si="38"/>
        <v>2180</v>
      </c>
      <c r="F31" s="78">
        <f t="shared" si="39"/>
        <v>1</v>
      </c>
      <c r="G31" s="75">
        <f t="shared" si="40"/>
        <v>2180</v>
      </c>
      <c r="H31" s="76">
        <f t="shared" si="41"/>
        <v>1</v>
      </c>
      <c r="I31" s="27">
        <f t="shared" si="42"/>
        <v>2180</v>
      </c>
      <c r="J31" s="78">
        <f t="shared" si="43"/>
        <v>1</v>
      </c>
      <c r="K31" s="27">
        <f t="shared" si="44"/>
        <v>2180</v>
      </c>
      <c r="L31" s="78">
        <f t="shared" si="45"/>
        <v>1</v>
      </c>
      <c r="M31" s="27">
        <f t="shared" si="46"/>
        <v>2180</v>
      </c>
      <c r="N31" s="78">
        <f t="shared" si="47"/>
        <v>1</v>
      </c>
      <c r="O31" s="27">
        <f t="shared" si="48"/>
        <v>2180</v>
      </c>
      <c r="P31" s="78">
        <f t="shared" si="49"/>
        <v>1</v>
      </c>
      <c r="Q31" s="27">
        <f t="shared" si="50"/>
        <v>2180</v>
      </c>
      <c r="R31" s="76">
        <f t="shared" si="51"/>
        <v>1</v>
      </c>
      <c r="S31" s="27">
        <f t="shared" si="52"/>
        <v>2180</v>
      </c>
      <c r="T31" s="76">
        <f t="shared" si="53"/>
        <v>1</v>
      </c>
      <c r="U31" s="27">
        <f t="shared" si="54"/>
        <v>2180</v>
      </c>
      <c r="V31" s="78">
        <f t="shared" si="55"/>
        <v>1</v>
      </c>
      <c r="W31" s="27">
        <f t="shared" si="56"/>
        <v>2180</v>
      </c>
      <c r="X31" s="78">
        <f t="shared" si="57"/>
        <v>1</v>
      </c>
      <c r="Y31" s="27">
        <f t="shared" si="58"/>
        <v>2180</v>
      </c>
      <c r="Z31" s="78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5">
        <f t="shared" si="36"/>
        <v>2180</v>
      </c>
      <c r="D32" s="76">
        <f t="shared" si="37"/>
        <v>1</v>
      </c>
      <c r="E32" s="75">
        <f t="shared" si="38"/>
        <v>2180</v>
      </c>
      <c r="F32" s="78">
        <f t="shared" si="39"/>
        <v>1</v>
      </c>
      <c r="G32" s="75">
        <f t="shared" si="40"/>
        <v>2180</v>
      </c>
      <c r="H32" s="76">
        <f t="shared" si="41"/>
        <v>1</v>
      </c>
      <c r="I32" s="27">
        <f t="shared" si="42"/>
        <v>2180</v>
      </c>
      <c r="J32" s="78">
        <f t="shared" si="43"/>
        <v>1</v>
      </c>
      <c r="K32" s="27">
        <f t="shared" si="44"/>
        <v>2180</v>
      </c>
      <c r="L32" s="78">
        <f t="shared" si="45"/>
        <v>1</v>
      </c>
      <c r="M32" s="27">
        <f t="shared" si="46"/>
        <v>2180</v>
      </c>
      <c r="N32" s="78">
        <f t="shared" si="47"/>
        <v>1</v>
      </c>
      <c r="O32" s="27">
        <f t="shared" si="48"/>
        <v>2180</v>
      </c>
      <c r="P32" s="78">
        <f t="shared" si="49"/>
        <v>1</v>
      </c>
      <c r="Q32" s="27">
        <f t="shared" si="50"/>
        <v>2180</v>
      </c>
      <c r="R32" s="76">
        <f t="shared" si="51"/>
        <v>1</v>
      </c>
      <c r="S32" s="27">
        <f t="shared" si="52"/>
        <v>2180</v>
      </c>
      <c r="T32" s="76">
        <f t="shared" si="53"/>
        <v>1</v>
      </c>
      <c r="U32" s="27">
        <f t="shared" si="54"/>
        <v>2180</v>
      </c>
      <c r="V32" s="78">
        <f t="shared" si="55"/>
        <v>1</v>
      </c>
      <c r="W32" s="27">
        <f t="shared" si="56"/>
        <v>2180</v>
      </c>
      <c r="X32" s="78">
        <f t="shared" si="57"/>
        <v>1</v>
      </c>
      <c r="Y32" s="27">
        <f t="shared" si="58"/>
        <v>2180</v>
      </c>
      <c r="Z32" s="78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5">
        <f t="shared" si="36"/>
        <v>3633.333333</v>
      </c>
      <c r="D33" s="76">
        <f t="shared" si="37"/>
        <v>1</v>
      </c>
      <c r="E33" s="75">
        <f t="shared" si="38"/>
        <v>3633.333333</v>
      </c>
      <c r="F33" s="78">
        <f t="shared" si="39"/>
        <v>1</v>
      </c>
      <c r="G33" s="75">
        <f t="shared" si="40"/>
        <v>3633.333333</v>
      </c>
      <c r="H33" s="76">
        <f t="shared" si="41"/>
        <v>1</v>
      </c>
      <c r="I33" s="27">
        <f t="shared" si="42"/>
        <v>3633.333333</v>
      </c>
      <c r="J33" s="78">
        <f t="shared" si="43"/>
        <v>1</v>
      </c>
      <c r="K33" s="27">
        <f t="shared" si="44"/>
        <v>3633.333333</v>
      </c>
      <c r="L33" s="78">
        <f t="shared" si="45"/>
        <v>1</v>
      </c>
      <c r="M33" s="27">
        <f t="shared" si="46"/>
        <v>3633.333333</v>
      </c>
      <c r="N33" s="78">
        <f t="shared" si="47"/>
        <v>1</v>
      </c>
      <c r="O33" s="27">
        <f t="shared" si="48"/>
        <v>3633.333333</v>
      </c>
      <c r="P33" s="78">
        <f t="shared" si="49"/>
        <v>1</v>
      </c>
      <c r="Q33" s="27">
        <f t="shared" si="50"/>
        <v>3633.333333</v>
      </c>
      <c r="R33" s="76">
        <f t="shared" si="51"/>
        <v>1</v>
      </c>
      <c r="S33" s="27">
        <f t="shared" si="52"/>
        <v>3633.333333</v>
      </c>
      <c r="T33" s="76">
        <f t="shared" si="53"/>
        <v>1</v>
      </c>
      <c r="U33" s="27">
        <f t="shared" si="54"/>
        <v>3633.333333</v>
      </c>
      <c r="V33" s="78">
        <f t="shared" si="55"/>
        <v>1</v>
      </c>
      <c r="W33" s="27">
        <f t="shared" si="56"/>
        <v>3633.333333</v>
      </c>
      <c r="X33" s="78">
        <f t="shared" si="57"/>
        <v>1</v>
      </c>
      <c r="Y33" s="27">
        <f t="shared" si="58"/>
        <v>3633.333333</v>
      </c>
      <c r="Z33" s="78">
        <f t="shared" si="59"/>
        <v>1</v>
      </c>
      <c r="AA33" s="105"/>
      <c r="AB33" s="86"/>
      <c r="AC33" s="87"/>
      <c r="AD33" s="87"/>
      <c r="AE33" s="87"/>
      <c r="AF33" s="87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6">
        <f t="shared" si="37"/>
        <v>1</v>
      </c>
      <c r="E34" s="30">
        <f t="shared" si="38"/>
        <v>2000</v>
      </c>
      <c r="F34" s="78">
        <f t="shared" si="39"/>
        <v>1</v>
      </c>
      <c r="G34" s="30">
        <f t="shared" si="40"/>
        <v>2000</v>
      </c>
      <c r="H34" s="76">
        <f t="shared" si="41"/>
        <v>1</v>
      </c>
      <c r="I34" s="25">
        <f t="shared" si="42"/>
        <v>2000</v>
      </c>
      <c r="J34" s="78">
        <f t="shared" si="43"/>
        <v>1</v>
      </c>
      <c r="K34" s="25">
        <f t="shared" si="44"/>
        <v>2000</v>
      </c>
      <c r="L34" s="78">
        <f t="shared" si="45"/>
        <v>1</v>
      </c>
      <c r="M34" s="25">
        <f t="shared" si="46"/>
        <v>2000</v>
      </c>
      <c r="N34" s="78">
        <f t="shared" si="47"/>
        <v>1</v>
      </c>
      <c r="O34" s="25">
        <f t="shared" si="48"/>
        <v>2000</v>
      </c>
      <c r="P34" s="78">
        <f t="shared" si="49"/>
        <v>1</v>
      </c>
      <c r="Q34" s="25">
        <f t="shared" si="50"/>
        <v>2000</v>
      </c>
      <c r="R34" s="76">
        <f t="shared" si="51"/>
        <v>1</v>
      </c>
      <c r="S34" s="25">
        <f t="shared" si="52"/>
        <v>2000</v>
      </c>
      <c r="T34" s="76">
        <f t="shared" si="53"/>
        <v>1</v>
      </c>
      <c r="U34" s="25">
        <f t="shared" si="54"/>
        <v>2000</v>
      </c>
      <c r="V34" s="78">
        <f t="shared" si="55"/>
        <v>1</v>
      </c>
      <c r="W34" s="25">
        <f t="shared" si="56"/>
        <v>2000</v>
      </c>
      <c r="X34" s="78">
        <f t="shared" si="57"/>
        <v>1</v>
      </c>
      <c r="Y34" s="25">
        <f t="shared" si="58"/>
        <v>2000</v>
      </c>
      <c r="Z34" s="78">
        <f t="shared" si="59"/>
        <v>1</v>
      </c>
      <c r="AA34" s="105"/>
      <c r="AB34" s="86"/>
      <c r="AC34" s="87"/>
      <c r="AD34" s="87"/>
      <c r="AE34" s="87"/>
      <c r="AF34" s="87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6">
        <f t="shared" si="37"/>
        <v>0</v>
      </c>
      <c r="E35" s="75">
        <f t="shared" ref="E35:E37" si="62">IF($AC14=E$23,INDEX($AB$2:$AF$17,MATCH($B35,$AB$2:$AB$17,0),3)/12,0)</f>
        <v>2166.666667</v>
      </c>
      <c r="F35" s="78">
        <f t="shared" si="39"/>
        <v>1</v>
      </c>
      <c r="G35" s="75">
        <f t="shared" si="40"/>
        <v>2166.666667</v>
      </c>
      <c r="H35" s="76">
        <f t="shared" si="41"/>
        <v>1</v>
      </c>
      <c r="I35" s="27">
        <f t="shared" si="42"/>
        <v>2166.666667</v>
      </c>
      <c r="J35" s="78">
        <f t="shared" si="43"/>
        <v>1</v>
      </c>
      <c r="K35" s="27">
        <f t="shared" si="44"/>
        <v>2166.666667</v>
      </c>
      <c r="L35" s="78">
        <f t="shared" si="45"/>
        <v>1</v>
      </c>
      <c r="M35" s="27">
        <f t="shared" si="46"/>
        <v>2166.666667</v>
      </c>
      <c r="N35" s="78">
        <f t="shared" si="47"/>
        <v>1</v>
      </c>
      <c r="O35" s="27">
        <f t="shared" si="48"/>
        <v>2166.666667</v>
      </c>
      <c r="P35" s="78">
        <f t="shared" si="49"/>
        <v>1</v>
      </c>
      <c r="Q35" s="27">
        <f t="shared" si="50"/>
        <v>2166.666667</v>
      </c>
      <c r="R35" s="76">
        <f t="shared" si="51"/>
        <v>1</v>
      </c>
      <c r="S35" s="27">
        <f t="shared" si="52"/>
        <v>2166.666667</v>
      </c>
      <c r="T35" s="76">
        <f t="shared" si="53"/>
        <v>1</v>
      </c>
      <c r="U35" s="27">
        <f t="shared" si="54"/>
        <v>2166.666667</v>
      </c>
      <c r="V35" s="78">
        <f t="shared" si="55"/>
        <v>1</v>
      </c>
      <c r="W35" s="27">
        <f t="shared" si="56"/>
        <v>2166.666667</v>
      </c>
      <c r="X35" s="78">
        <f t="shared" si="57"/>
        <v>1</v>
      </c>
      <c r="Y35" s="27">
        <f t="shared" si="58"/>
        <v>2166.666667</v>
      </c>
      <c r="Z35" s="78">
        <f t="shared" si="59"/>
        <v>1</v>
      </c>
      <c r="AA35" s="105"/>
      <c r="AB35" s="86"/>
      <c r="AC35" s="87"/>
      <c r="AD35" s="87"/>
      <c r="AE35" s="87"/>
      <c r="AF35" s="87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6">
        <f t="shared" si="37"/>
        <v>0</v>
      </c>
      <c r="E36" s="75">
        <f t="shared" si="62"/>
        <v>0</v>
      </c>
      <c r="F36" s="78">
        <f t="shared" si="39"/>
        <v>0</v>
      </c>
      <c r="G36" s="30">
        <f t="shared" ref="G36:G37" si="63">IFERROR(IF($AC15=G$23,INDEX($AB$2:$AF$17,MATCH($B36,$AB$2:$AB$17,0),3)/12,0),0)</f>
        <v>2000</v>
      </c>
      <c r="H36" s="76">
        <f t="shared" si="41"/>
        <v>1</v>
      </c>
      <c r="I36" s="25">
        <f t="shared" si="42"/>
        <v>2000</v>
      </c>
      <c r="J36" s="78">
        <f t="shared" si="43"/>
        <v>1</v>
      </c>
      <c r="K36" s="25">
        <f t="shared" si="44"/>
        <v>2000</v>
      </c>
      <c r="L36" s="78">
        <f t="shared" si="45"/>
        <v>1</v>
      </c>
      <c r="M36" s="25">
        <f t="shared" si="46"/>
        <v>2000</v>
      </c>
      <c r="N36" s="78">
        <f t="shared" si="47"/>
        <v>1</v>
      </c>
      <c r="O36" s="25">
        <f t="shared" si="48"/>
        <v>2000</v>
      </c>
      <c r="P36" s="78">
        <f t="shared" si="49"/>
        <v>1</v>
      </c>
      <c r="Q36" s="25">
        <f t="shared" si="50"/>
        <v>2000</v>
      </c>
      <c r="R36" s="76">
        <f t="shared" si="51"/>
        <v>1</v>
      </c>
      <c r="S36" s="25">
        <f t="shared" si="52"/>
        <v>2000</v>
      </c>
      <c r="T36" s="76">
        <f t="shared" si="53"/>
        <v>1</v>
      </c>
      <c r="U36" s="25">
        <f t="shared" si="54"/>
        <v>2000</v>
      </c>
      <c r="V36" s="78">
        <f t="shared" si="55"/>
        <v>1</v>
      </c>
      <c r="W36" s="25">
        <f t="shared" si="56"/>
        <v>2000</v>
      </c>
      <c r="X36" s="78">
        <f t="shared" si="57"/>
        <v>1</v>
      </c>
      <c r="Y36" s="25">
        <f t="shared" si="58"/>
        <v>2000</v>
      </c>
      <c r="Z36" s="78">
        <f t="shared" si="59"/>
        <v>1</v>
      </c>
      <c r="AA36" s="105"/>
      <c r="AB36" s="86"/>
      <c r="AC36" s="87"/>
      <c r="AD36" s="87"/>
      <c r="AE36" s="87"/>
      <c r="AF36" s="87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6">
        <f t="shared" si="37"/>
        <v>0</v>
      </c>
      <c r="E37" s="75">
        <f t="shared" si="62"/>
        <v>0</v>
      </c>
      <c r="F37" s="78">
        <f t="shared" si="39"/>
        <v>0</v>
      </c>
      <c r="G37" s="30">
        <f t="shared" si="63"/>
        <v>0</v>
      </c>
      <c r="H37" s="76">
        <f t="shared" si="41"/>
        <v>0</v>
      </c>
      <c r="I37" s="75">
        <f t="array" ref="I37">IFERROR(IF($AC16=I$23,INDEX($AB$2:$AF$17,MATCH($B37,$AB$2:$AB$17,0),3)/12,0),0)</f>
        <v>2666.666667</v>
      </c>
      <c r="J37" s="78">
        <f t="shared" si="43"/>
        <v>1</v>
      </c>
      <c r="K37" s="27">
        <f t="shared" si="44"/>
        <v>2666.666667</v>
      </c>
      <c r="L37" s="78">
        <f t="shared" si="45"/>
        <v>1</v>
      </c>
      <c r="M37" s="27">
        <f t="shared" si="46"/>
        <v>2666.666667</v>
      </c>
      <c r="N37" s="78">
        <f t="shared" si="47"/>
        <v>1</v>
      </c>
      <c r="O37" s="27">
        <f t="shared" si="48"/>
        <v>2666.666667</v>
      </c>
      <c r="P37" s="78">
        <f t="shared" si="49"/>
        <v>1</v>
      </c>
      <c r="Q37" s="27">
        <f t="shared" si="50"/>
        <v>2666.666667</v>
      </c>
      <c r="R37" s="76">
        <f t="shared" si="51"/>
        <v>1</v>
      </c>
      <c r="S37" s="27">
        <f t="shared" si="52"/>
        <v>2666.666667</v>
      </c>
      <c r="T37" s="76">
        <f t="shared" si="53"/>
        <v>1</v>
      </c>
      <c r="U37" s="27">
        <f t="shared" si="54"/>
        <v>2666.666667</v>
      </c>
      <c r="V37" s="78">
        <f t="shared" si="55"/>
        <v>1</v>
      </c>
      <c r="W37" s="27">
        <f t="shared" si="56"/>
        <v>2666.666667</v>
      </c>
      <c r="X37" s="78">
        <f t="shared" si="57"/>
        <v>1</v>
      </c>
      <c r="Y37" s="27">
        <f t="shared" si="58"/>
        <v>2666.666667</v>
      </c>
      <c r="Z37" s="78">
        <f t="shared" si="59"/>
        <v>1</v>
      </c>
      <c r="AA37" s="105"/>
      <c r="AB37" s="86"/>
      <c r="AC37" s="87"/>
      <c r="AD37" s="87"/>
      <c r="AE37" s="87"/>
      <c r="AF37" s="87"/>
    </row>
    <row r="38" ht="15.75" customHeight="1">
      <c r="A38" s="25"/>
      <c r="B38" s="30" t="str">
        <f t="shared" si="60"/>
        <v/>
      </c>
      <c r="C38" s="25"/>
      <c r="D38" s="76"/>
      <c r="E38" s="25"/>
      <c r="F38" s="78"/>
      <c r="G38" s="25"/>
      <c r="H38" s="76"/>
      <c r="I38" s="25"/>
      <c r="J38" s="78"/>
      <c r="K38" s="25"/>
      <c r="L38" s="78"/>
      <c r="M38" s="25"/>
      <c r="N38" s="78"/>
      <c r="O38" s="25"/>
      <c r="P38" s="78"/>
      <c r="Q38" s="25"/>
      <c r="R38" s="78"/>
      <c r="S38" s="25"/>
      <c r="T38" s="78"/>
      <c r="U38" s="25"/>
      <c r="V38" s="78"/>
      <c r="W38" s="25"/>
      <c r="X38" s="78"/>
      <c r="Y38" s="25"/>
      <c r="Z38" s="78"/>
      <c r="AA38" s="105"/>
      <c r="AB38" s="86"/>
      <c r="AC38" s="87"/>
      <c r="AD38" s="87"/>
      <c r="AE38" s="87"/>
      <c r="AF38" s="87"/>
    </row>
    <row r="39" ht="15.75" customHeight="1">
      <c r="A39" s="5"/>
      <c r="B39" s="30" t="str">
        <f t="shared" si="60"/>
        <v/>
      </c>
      <c r="C39" s="25"/>
      <c r="D39" s="76"/>
      <c r="E39" s="25"/>
      <c r="F39" s="78"/>
      <c r="G39" s="25"/>
      <c r="H39" s="76"/>
      <c r="I39" s="25"/>
      <c r="J39" s="78"/>
      <c r="K39" s="25"/>
      <c r="L39" s="78"/>
      <c r="M39" s="25"/>
      <c r="N39" s="78"/>
      <c r="O39" s="25"/>
      <c r="P39" s="78"/>
      <c r="Q39" s="25"/>
      <c r="R39" s="78"/>
      <c r="S39" s="25"/>
      <c r="T39" s="78"/>
      <c r="U39" s="25"/>
      <c r="V39" s="78"/>
      <c r="W39" s="25"/>
      <c r="X39" s="78"/>
      <c r="Y39" s="25"/>
      <c r="Z39" s="78"/>
      <c r="AA39" s="105"/>
      <c r="AB39" s="86"/>
      <c r="AC39" s="87"/>
      <c r="AD39" s="87"/>
      <c r="AE39" s="87"/>
      <c r="AF39" s="87"/>
    </row>
    <row r="40" ht="15.75" customHeight="1">
      <c r="A40" s="25"/>
      <c r="B40" s="22" t="s">
        <v>74</v>
      </c>
      <c r="C40" s="88">
        <f>SUM(C24:C37)</f>
        <v>35918.33333</v>
      </c>
      <c r="D40" s="89"/>
      <c r="E40" s="88">
        <f>SUM(E24:E37)</f>
        <v>38085</v>
      </c>
      <c r="F40" s="90"/>
      <c r="G40" s="88">
        <f>SUM(G24:G37)</f>
        <v>40085</v>
      </c>
      <c r="H40" s="89"/>
      <c r="I40" s="88">
        <f>SUM(I24:I37)</f>
        <v>42751.66667</v>
      </c>
      <c r="J40" s="90"/>
      <c r="K40" s="88">
        <f>SUM(K24:K37)</f>
        <v>42751.66667</v>
      </c>
      <c r="L40" s="90"/>
      <c r="M40" s="88">
        <f>SUM(M24:M37)</f>
        <v>42751.66667</v>
      </c>
      <c r="N40" s="90"/>
      <c r="O40" s="88">
        <f>SUM(O24:O37)</f>
        <v>42751.66667</v>
      </c>
      <c r="P40" s="90"/>
      <c r="Q40" s="88">
        <f>SUM(Q24:Q37)</f>
        <v>42751.66667</v>
      </c>
      <c r="R40" s="90"/>
      <c r="S40" s="88">
        <f>SUM(S24:S37)</f>
        <v>42751.66667</v>
      </c>
      <c r="T40" s="90"/>
      <c r="U40" s="88">
        <f>SUM(U24:U37)</f>
        <v>42751.66667</v>
      </c>
      <c r="V40" s="90"/>
      <c r="W40" s="88">
        <f>SUM(W24:W37)</f>
        <v>42751.66667</v>
      </c>
      <c r="X40" s="90"/>
      <c r="Y40" s="88">
        <f>SUM(Y24:Y37)</f>
        <v>42751.66667</v>
      </c>
      <c r="Z40" s="90"/>
      <c r="AA40" s="110"/>
      <c r="AB40" s="111"/>
      <c r="AC40" s="112"/>
      <c r="AD40" s="112"/>
      <c r="AE40" s="112"/>
      <c r="AF40" s="112"/>
    </row>
    <row r="41" ht="15.75" customHeight="1">
      <c r="A41" s="25"/>
      <c r="B41" s="113" t="s">
        <v>76</v>
      </c>
      <c r="C41" s="114">
        <f>SUM(D24:D37)</f>
        <v>11</v>
      </c>
      <c r="D41" s="115"/>
      <c r="E41" s="114">
        <f>SUM(F24:F37)</f>
        <v>12</v>
      </c>
      <c r="F41" s="116"/>
      <c r="G41" s="114">
        <f>SUM(H24:H37)</f>
        <v>13</v>
      </c>
      <c r="H41" s="115"/>
      <c r="I41" s="114">
        <f>SUM(J24:J37)</f>
        <v>14</v>
      </c>
      <c r="J41" s="116"/>
      <c r="K41" s="114">
        <f>SUM(L24:L37)</f>
        <v>14</v>
      </c>
      <c r="L41" s="116"/>
      <c r="M41" s="114">
        <f>SUM(N24:N37)</f>
        <v>14</v>
      </c>
      <c r="N41" s="116"/>
      <c r="O41" s="114">
        <f>SUM(P24:P37)</f>
        <v>14</v>
      </c>
      <c r="P41" s="116"/>
      <c r="Q41" s="114">
        <f>SUM(R24:R37)</f>
        <v>14</v>
      </c>
      <c r="R41" s="116"/>
      <c r="S41" s="114">
        <f>SUM(T24:T37)</f>
        <v>14</v>
      </c>
      <c r="T41" s="116"/>
      <c r="U41" s="114">
        <f>SUM(V24:V37)</f>
        <v>14</v>
      </c>
      <c r="V41" s="116"/>
      <c r="W41" s="114">
        <f>SUM(X24:X37)</f>
        <v>14</v>
      </c>
      <c r="X41" s="116"/>
      <c r="Y41" s="114">
        <f>SUM(Z24:Z37)</f>
        <v>14</v>
      </c>
      <c r="Z41" s="78"/>
      <c r="AA41" s="105"/>
      <c r="AB41" s="86"/>
      <c r="AC41" s="87"/>
      <c r="AD41" s="87"/>
      <c r="AE41" s="87"/>
      <c r="AF41" s="87"/>
    </row>
    <row r="42" ht="15.75" customHeight="1">
      <c r="A42" s="25"/>
      <c r="B42" s="95" t="s">
        <v>78</v>
      </c>
      <c r="C42" s="96">
        <f>C41-Y16</f>
        <v>1</v>
      </c>
      <c r="D42" s="97"/>
      <c r="E42" s="96">
        <f>E41-C41</f>
        <v>1</v>
      </c>
      <c r="F42" s="98"/>
      <c r="G42" s="96">
        <f>G41-E41</f>
        <v>1</v>
      </c>
      <c r="H42" s="97"/>
      <c r="I42" s="96">
        <f>I41-G41</f>
        <v>1</v>
      </c>
      <c r="J42" s="98"/>
      <c r="K42" s="96">
        <f>K41-I41</f>
        <v>0</v>
      </c>
      <c r="L42" s="98"/>
      <c r="M42" s="96">
        <f>M41-K41</f>
        <v>0</v>
      </c>
      <c r="N42" s="98"/>
      <c r="O42" s="96">
        <f>O41-M41</f>
        <v>0</v>
      </c>
      <c r="P42" s="98"/>
      <c r="Q42" s="96">
        <f>Q41-O41</f>
        <v>0</v>
      </c>
      <c r="R42" s="98"/>
      <c r="S42" s="96">
        <f>S41-Q41</f>
        <v>0</v>
      </c>
      <c r="T42" s="98"/>
      <c r="U42" s="96">
        <f>U41-S41</f>
        <v>0</v>
      </c>
      <c r="V42" s="98"/>
      <c r="W42" s="96">
        <f>W41-U41</f>
        <v>0</v>
      </c>
      <c r="X42" s="98"/>
      <c r="Y42" s="96">
        <f>Y41-W41</f>
        <v>0</v>
      </c>
      <c r="Z42" s="78"/>
      <c r="AA42" s="105"/>
      <c r="AB42" s="86"/>
      <c r="AC42" s="87"/>
      <c r="AD42" s="87"/>
      <c r="AE42" s="87"/>
      <c r="AF42" s="87"/>
    </row>
    <row r="43" ht="15.75" customHeight="1">
      <c r="A43" s="25"/>
      <c r="B43" s="25"/>
      <c r="C43" s="25"/>
      <c r="D43" s="76"/>
      <c r="E43" s="25"/>
      <c r="F43" s="78"/>
      <c r="G43" s="25"/>
      <c r="H43" s="76"/>
      <c r="I43" s="25"/>
      <c r="J43" s="78"/>
      <c r="K43" s="25"/>
      <c r="L43" s="78"/>
      <c r="M43" s="25"/>
      <c r="N43" s="78"/>
      <c r="O43" s="25"/>
      <c r="P43" s="78"/>
      <c r="Q43" s="25"/>
      <c r="R43" s="78"/>
      <c r="S43" s="25"/>
      <c r="T43" s="78"/>
      <c r="U43" s="25"/>
      <c r="V43" s="78"/>
      <c r="W43" s="25"/>
      <c r="X43" s="78"/>
      <c r="Y43" s="25"/>
      <c r="Z43" s="78"/>
      <c r="AA43" s="105"/>
      <c r="AB43" s="86"/>
      <c r="AC43" s="20"/>
      <c r="AD43" s="87"/>
      <c r="AE43" s="87"/>
      <c r="AF43" s="87"/>
    </row>
    <row r="44" ht="15.75" customHeight="1">
      <c r="A44" s="25"/>
      <c r="B44" s="25"/>
      <c r="C44" s="25"/>
      <c r="D44" s="76"/>
      <c r="E44" s="25"/>
      <c r="F44" s="78"/>
      <c r="G44" s="25"/>
      <c r="H44" s="76"/>
      <c r="I44" s="25"/>
      <c r="J44" s="78"/>
      <c r="K44" s="25"/>
      <c r="L44" s="78"/>
      <c r="M44" s="25"/>
      <c r="N44" s="78"/>
      <c r="O44" s="25"/>
      <c r="P44" s="78"/>
      <c r="Q44" s="25"/>
      <c r="R44" s="78"/>
      <c r="S44" s="25"/>
      <c r="T44" s="78"/>
      <c r="U44" s="25"/>
      <c r="V44" s="78"/>
      <c r="W44" s="25"/>
      <c r="X44" s="78"/>
      <c r="Y44" s="25"/>
      <c r="Z44" s="78"/>
      <c r="AA44" s="105"/>
      <c r="AB44" s="86"/>
      <c r="AC44" s="20"/>
      <c r="AD44" s="87"/>
      <c r="AE44" s="87"/>
      <c r="AF44" s="87"/>
    </row>
    <row r="45" ht="15.75" customHeight="1">
      <c r="A45" s="25"/>
      <c r="B45" s="25"/>
      <c r="C45" s="25"/>
      <c r="D45" s="76"/>
      <c r="E45" s="25"/>
      <c r="F45" s="78"/>
      <c r="G45" s="25"/>
      <c r="H45" s="76"/>
      <c r="I45" s="25"/>
      <c r="J45" s="78"/>
      <c r="K45" s="25"/>
      <c r="L45" s="78"/>
      <c r="M45" s="25"/>
      <c r="N45" s="78"/>
      <c r="O45" s="25"/>
      <c r="P45" s="78"/>
      <c r="Q45" s="25"/>
      <c r="R45" s="78"/>
      <c r="S45" s="25"/>
      <c r="T45" s="78"/>
      <c r="U45" s="25"/>
      <c r="V45" s="78"/>
      <c r="W45" s="25"/>
      <c r="X45" s="78"/>
      <c r="Y45" s="25"/>
      <c r="Z45" s="78"/>
      <c r="AA45" s="105"/>
      <c r="AB45" s="86"/>
      <c r="AC45" s="20"/>
      <c r="AD45" s="87"/>
      <c r="AE45" s="87"/>
      <c r="AF45" s="87"/>
    </row>
    <row r="46" ht="15.75" customHeight="1">
      <c r="A46" s="25"/>
      <c r="B46" s="25"/>
      <c r="C46" s="25"/>
      <c r="D46" s="76"/>
      <c r="E46" s="25"/>
      <c r="F46" s="78"/>
      <c r="G46" s="25"/>
      <c r="H46" s="76"/>
      <c r="I46" s="25"/>
      <c r="J46" s="78"/>
      <c r="K46" s="25"/>
      <c r="L46" s="78"/>
      <c r="M46" s="25"/>
      <c r="N46" s="78"/>
      <c r="O46" s="25"/>
      <c r="P46" s="78"/>
      <c r="Q46" s="25"/>
      <c r="R46" s="78"/>
      <c r="S46" s="25"/>
      <c r="T46" s="78"/>
      <c r="U46" s="25"/>
      <c r="V46" s="78"/>
      <c r="W46" s="25"/>
      <c r="X46" s="78"/>
      <c r="Y46" s="25"/>
      <c r="Z46" s="78"/>
      <c r="AA46" s="105"/>
      <c r="AB46" s="86"/>
      <c r="AC46" s="20"/>
      <c r="AD46" s="87"/>
      <c r="AE46" s="87"/>
      <c r="AF46" s="87"/>
    </row>
    <row r="47" ht="22.5" customHeight="1">
      <c r="A47" s="54"/>
      <c r="B47" s="25"/>
      <c r="C47" s="25"/>
      <c r="D47" s="76"/>
      <c r="E47" s="25"/>
      <c r="F47" s="78"/>
      <c r="G47" s="25"/>
      <c r="H47" s="76"/>
      <c r="I47" s="25"/>
      <c r="J47" s="78"/>
      <c r="K47" s="25"/>
      <c r="L47" s="78"/>
      <c r="M47" s="106">
        <v>2026.0</v>
      </c>
      <c r="N47" s="78"/>
      <c r="O47" s="25"/>
      <c r="P47" s="78"/>
      <c r="Q47" s="25"/>
      <c r="R47" s="78"/>
      <c r="S47" s="25"/>
      <c r="T47" s="78"/>
      <c r="U47" s="25"/>
      <c r="V47" s="78"/>
      <c r="W47" s="25"/>
      <c r="X47" s="78"/>
      <c r="Y47" s="25"/>
      <c r="Z47" s="78"/>
      <c r="AA47" s="105"/>
      <c r="AB47" s="86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70"/>
      <c r="E48" s="3">
        <v>46054.0</v>
      </c>
      <c r="F48" s="70"/>
      <c r="G48" s="3">
        <v>46082.0</v>
      </c>
      <c r="H48" s="70"/>
      <c r="I48" s="3">
        <v>46113.0</v>
      </c>
      <c r="J48" s="70"/>
      <c r="K48" s="3">
        <v>46143.0</v>
      </c>
      <c r="L48" s="70"/>
      <c r="M48" s="3">
        <v>46174.0</v>
      </c>
      <c r="N48" s="70"/>
      <c r="O48" s="3">
        <v>46204.0</v>
      </c>
      <c r="P48" s="70"/>
      <c r="Q48" s="3">
        <v>46235.0</v>
      </c>
      <c r="R48" s="70"/>
      <c r="S48" s="3">
        <v>46266.0</v>
      </c>
      <c r="T48" s="70"/>
      <c r="U48" s="3">
        <v>46296.0</v>
      </c>
      <c r="V48" s="70"/>
      <c r="W48" s="3">
        <v>46327.0</v>
      </c>
      <c r="X48" s="70"/>
      <c r="Y48" s="3">
        <v>46357.0</v>
      </c>
      <c r="Z48" s="70"/>
      <c r="AA48" s="54"/>
      <c r="AB48" s="54"/>
      <c r="AC48" s="54"/>
      <c r="AD48" s="54"/>
      <c r="AE48" s="54"/>
      <c r="AF48" s="54"/>
    </row>
    <row r="49" ht="15.75" customHeight="1">
      <c r="A49" s="25"/>
      <c r="B49" s="30" t="str">
        <f t="shared" ref="B49:B62" si="64">B24</f>
        <v>Poste 1 </v>
      </c>
      <c r="C49" s="75">
        <f t="shared" ref="C49:C62" si="65">IF(B49=AB3,Y24*(1+AF3))</f>
        <v>5265</v>
      </c>
      <c r="D49" s="76">
        <f t="shared" ref="D49:D63" si="66">IF(C49&lt;&gt;0,1,0)</f>
        <v>1</v>
      </c>
      <c r="E49" s="27">
        <f t="shared" ref="E49:E63" si="67">C49</f>
        <v>5265</v>
      </c>
      <c r="F49" s="78">
        <f t="shared" ref="F49:F63" si="68">IF(E49&lt;&gt;0,1,0)</f>
        <v>1</v>
      </c>
      <c r="G49" s="27">
        <f t="shared" ref="G49:G63" si="69">E49</f>
        <v>5265</v>
      </c>
      <c r="H49" s="76">
        <f t="shared" ref="H49:H63" si="70">IF(G49&lt;&gt;0,1,0)</f>
        <v>1</v>
      </c>
      <c r="I49" s="27">
        <f t="shared" ref="I49:I63" si="71">G49</f>
        <v>5265</v>
      </c>
      <c r="J49" s="78">
        <f t="shared" ref="J49:J63" si="72">IF(H49&lt;&gt;0,1,0)</f>
        <v>1</v>
      </c>
      <c r="K49" s="27">
        <f t="shared" ref="K49:K63" si="73">I49</f>
        <v>5265</v>
      </c>
      <c r="L49" s="78">
        <f t="shared" ref="L49:L63" si="74">IF(J49&lt;&gt;0,1,0)</f>
        <v>1</v>
      </c>
      <c r="M49" s="27">
        <f t="shared" ref="M49:M63" si="75">K49</f>
        <v>5265</v>
      </c>
      <c r="N49" s="78">
        <f t="shared" ref="N49:N63" si="76">IF(M49&lt;&gt;0,1,0)</f>
        <v>1</v>
      </c>
      <c r="O49" s="27">
        <f t="shared" ref="O49:O63" si="77">M49</f>
        <v>5265</v>
      </c>
      <c r="P49" s="78">
        <f t="shared" ref="P49:P63" si="78">IF(O49&lt;&gt;0,1,0)</f>
        <v>1</v>
      </c>
      <c r="Q49" s="27">
        <f t="shared" ref="Q49:Q63" si="79">O49</f>
        <v>5265</v>
      </c>
      <c r="R49" s="78">
        <f t="shared" ref="R49:R63" si="80">IF(Q49&lt;&gt;0,1,0)</f>
        <v>1</v>
      </c>
      <c r="S49" s="27">
        <f t="shared" ref="S49:S63" si="81">Q49</f>
        <v>5265</v>
      </c>
      <c r="T49" s="78">
        <f t="shared" ref="T49:T63" si="82">IF(S49&lt;&gt;0,1,0)</f>
        <v>1</v>
      </c>
      <c r="U49" s="27">
        <f t="shared" ref="U49:U63" si="83">S49</f>
        <v>5265</v>
      </c>
      <c r="V49" s="78">
        <f t="shared" ref="V49:V63" si="84">IF(U49&lt;&gt;0,1,0)</f>
        <v>1</v>
      </c>
      <c r="W49" s="27">
        <f t="shared" ref="W49:W63" si="85">U49</f>
        <v>5265</v>
      </c>
      <c r="X49" s="78">
        <f t="shared" ref="X49:X63" si="86">IF(W49&lt;&gt;0,1,0)</f>
        <v>1</v>
      </c>
      <c r="Y49" s="27">
        <f t="shared" ref="Y49:Y63" si="87">W49</f>
        <v>5265</v>
      </c>
      <c r="Z49" s="78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5">
        <f t="shared" si="65"/>
        <v>5265</v>
      </c>
      <c r="D50" s="76">
        <f t="shared" si="66"/>
        <v>1</v>
      </c>
      <c r="E50" s="27">
        <f t="shared" si="67"/>
        <v>5265</v>
      </c>
      <c r="F50" s="78">
        <f t="shared" si="68"/>
        <v>1</v>
      </c>
      <c r="G50" s="27">
        <f t="shared" si="69"/>
        <v>5265</v>
      </c>
      <c r="H50" s="76">
        <f t="shared" si="70"/>
        <v>1</v>
      </c>
      <c r="I50" s="27">
        <f t="shared" si="71"/>
        <v>5265</v>
      </c>
      <c r="J50" s="78">
        <f t="shared" si="72"/>
        <v>1</v>
      </c>
      <c r="K50" s="27">
        <f t="shared" si="73"/>
        <v>5265</v>
      </c>
      <c r="L50" s="78">
        <f t="shared" si="74"/>
        <v>1</v>
      </c>
      <c r="M50" s="27">
        <f t="shared" si="75"/>
        <v>5265</v>
      </c>
      <c r="N50" s="78">
        <f t="shared" si="76"/>
        <v>1</v>
      </c>
      <c r="O50" s="27">
        <f t="shared" si="77"/>
        <v>5265</v>
      </c>
      <c r="P50" s="78">
        <f t="shared" si="78"/>
        <v>1</v>
      </c>
      <c r="Q50" s="27">
        <f t="shared" si="79"/>
        <v>5265</v>
      </c>
      <c r="R50" s="78">
        <f t="shared" si="80"/>
        <v>1</v>
      </c>
      <c r="S50" s="27">
        <f t="shared" si="81"/>
        <v>5265</v>
      </c>
      <c r="T50" s="78">
        <f t="shared" si="82"/>
        <v>1</v>
      </c>
      <c r="U50" s="27">
        <f t="shared" si="83"/>
        <v>5265</v>
      </c>
      <c r="V50" s="78">
        <f t="shared" si="84"/>
        <v>1</v>
      </c>
      <c r="W50" s="27">
        <f t="shared" si="85"/>
        <v>5265</v>
      </c>
      <c r="X50" s="78">
        <f t="shared" si="86"/>
        <v>1</v>
      </c>
      <c r="Y50" s="27">
        <f t="shared" si="87"/>
        <v>5265</v>
      </c>
      <c r="Z50" s="78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5">
        <f t="shared" si="65"/>
        <v>5265</v>
      </c>
      <c r="D51" s="76">
        <f t="shared" si="66"/>
        <v>1</v>
      </c>
      <c r="E51" s="27">
        <f t="shared" si="67"/>
        <v>5265</v>
      </c>
      <c r="F51" s="78">
        <f t="shared" si="68"/>
        <v>1</v>
      </c>
      <c r="G51" s="27">
        <f t="shared" si="69"/>
        <v>5265</v>
      </c>
      <c r="H51" s="76">
        <f t="shared" si="70"/>
        <v>1</v>
      </c>
      <c r="I51" s="27">
        <f t="shared" si="71"/>
        <v>5265</v>
      </c>
      <c r="J51" s="78">
        <f t="shared" si="72"/>
        <v>1</v>
      </c>
      <c r="K51" s="27">
        <f t="shared" si="73"/>
        <v>5265</v>
      </c>
      <c r="L51" s="78">
        <f t="shared" si="74"/>
        <v>1</v>
      </c>
      <c r="M51" s="27">
        <f t="shared" si="75"/>
        <v>5265</v>
      </c>
      <c r="N51" s="78">
        <f t="shared" si="76"/>
        <v>1</v>
      </c>
      <c r="O51" s="27">
        <f t="shared" si="77"/>
        <v>5265</v>
      </c>
      <c r="P51" s="78">
        <f t="shared" si="78"/>
        <v>1</v>
      </c>
      <c r="Q51" s="27">
        <f t="shared" si="79"/>
        <v>5265</v>
      </c>
      <c r="R51" s="78">
        <f t="shared" si="80"/>
        <v>1</v>
      </c>
      <c r="S51" s="27">
        <f t="shared" si="81"/>
        <v>5265</v>
      </c>
      <c r="T51" s="78">
        <f t="shared" si="82"/>
        <v>1</v>
      </c>
      <c r="U51" s="27">
        <f t="shared" si="83"/>
        <v>5265</v>
      </c>
      <c r="V51" s="78">
        <f t="shared" si="84"/>
        <v>1</v>
      </c>
      <c r="W51" s="27">
        <f t="shared" si="85"/>
        <v>5265</v>
      </c>
      <c r="X51" s="78">
        <f t="shared" si="86"/>
        <v>1</v>
      </c>
      <c r="Y51" s="27">
        <f t="shared" si="87"/>
        <v>5265</v>
      </c>
      <c r="Z51" s="78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5">
        <f t="shared" si="65"/>
        <v>3888</v>
      </c>
      <c r="D52" s="76">
        <f t="shared" si="66"/>
        <v>1</v>
      </c>
      <c r="E52" s="27">
        <f t="shared" si="67"/>
        <v>3888</v>
      </c>
      <c r="F52" s="78">
        <f t="shared" si="68"/>
        <v>1</v>
      </c>
      <c r="G52" s="27">
        <f t="shared" si="69"/>
        <v>3888</v>
      </c>
      <c r="H52" s="76">
        <f t="shared" si="70"/>
        <v>1</v>
      </c>
      <c r="I52" s="27">
        <f t="shared" si="71"/>
        <v>3888</v>
      </c>
      <c r="J52" s="78">
        <f t="shared" si="72"/>
        <v>1</v>
      </c>
      <c r="K52" s="27">
        <f t="shared" si="73"/>
        <v>3888</v>
      </c>
      <c r="L52" s="78">
        <f t="shared" si="74"/>
        <v>1</v>
      </c>
      <c r="M52" s="27">
        <f t="shared" si="75"/>
        <v>3888</v>
      </c>
      <c r="N52" s="78">
        <f t="shared" si="76"/>
        <v>1</v>
      </c>
      <c r="O52" s="27">
        <f t="shared" si="77"/>
        <v>3888</v>
      </c>
      <c r="P52" s="78">
        <f t="shared" si="78"/>
        <v>1</v>
      </c>
      <c r="Q52" s="27">
        <f t="shared" si="79"/>
        <v>3888</v>
      </c>
      <c r="R52" s="78">
        <f t="shared" si="80"/>
        <v>1</v>
      </c>
      <c r="S52" s="27">
        <f t="shared" si="81"/>
        <v>3888</v>
      </c>
      <c r="T52" s="78">
        <f t="shared" si="82"/>
        <v>1</v>
      </c>
      <c r="U52" s="27">
        <f t="shared" si="83"/>
        <v>3888</v>
      </c>
      <c r="V52" s="78">
        <f t="shared" si="84"/>
        <v>1</v>
      </c>
      <c r="W52" s="27">
        <f t="shared" si="85"/>
        <v>3888</v>
      </c>
      <c r="X52" s="78">
        <f t="shared" si="86"/>
        <v>1</v>
      </c>
      <c r="Y52" s="27">
        <f t="shared" si="87"/>
        <v>3888</v>
      </c>
      <c r="Z52" s="78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5">
        <f t="shared" si="65"/>
        <v>2823.333333</v>
      </c>
      <c r="D53" s="76">
        <f t="shared" si="66"/>
        <v>1</v>
      </c>
      <c r="E53" s="27">
        <f t="shared" si="67"/>
        <v>2823.333333</v>
      </c>
      <c r="F53" s="78">
        <f t="shared" si="68"/>
        <v>1</v>
      </c>
      <c r="G53" s="27">
        <f t="shared" si="69"/>
        <v>2823.333333</v>
      </c>
      <c r="H53" s="76">
        <f t="shared" si="70"/>
        <v>1</v>
      </c>
      <c r="I53" s="27">
        <f t="shared" si="71"/>
        <v>2823.333333</v>
      </c>
      <c r="J53" s="78">
        <f t="shared" si="72"/>
        <v>1</v>
      </c>
      <c r="K53" s="27">
        <f t="shared" si="73"/>
        <v>2823.333333</v>
      </c>
      <c r="L53" s="78">
        <f t="shared" si="74"/>
        <v>1</v>
      </c>
      <c r="M53" s="27">
        <f t="shared" si="75"/>
        <v>2823.333333</v>
      </c>
      <c r="N53" s="78">
        <f t="shared" si="76"/>
        <v>1</v>
      </c>
      <c r="O53" s="27">
        <f t="shared" si="77"/>
        <v>2823.333333</v>
      </c>
      <c r="P53" s="78">
        <f t="shared" si="78"/>
        <v>1</v>
      </c>
      <c r="Q53" s="27">
        <f t="shared" si="79"/>
        <v>2823.333333</v>
      </c>
      <c r="R53" s="78">
        <f t="shared" si="80"/>
        <v>1</v>
      </c>
      <c r="S53" s="27">
        <f t="shared" si="81"/>
        <v>2823.333333</v>
      </c>
      <c r="T53" s="78">
        <f t="shared" si="82"/>
        <v>1</v>
      </c>
      <c r="U53" s="27">
        <f t="shared" si="83"/>
        <v>2823.333333</v>
      </c>
      <c r="V53" s="78">
        <f t="shared" si="84"/>
        <v>1</v>
      </c>
      <c r="W53" s="27">
        <f t="shared" si="85"/>
        <v>2823.333333</v>
      </c>
      <c r="X53" s="78">
        <f t="shared" si="86"/>
        <v>1</v>
      </c>
      <c r="Y53" s="27">
        <f t="shared" si="87"/>
        <v>2823.333333</v>
      </c>
      <c r="Z53" s="78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5">
        <f t="shared" si="65"/>
        <v>2823.333333</v>
      </c>
      <c r="D54" s="76">
        <f t="shared" si="66"/>
        <v>1</v>
      </c>
      <c r="E54" s="27">
        <f t="shared" si="67"/>
        <v>2823.333333</v>
      </c>
      <c r="F54" s="78">
        <f t="shared" si="68"/>
        <v>1</v>
      </c>
      <c r="G54" s="27">
        <f t="shared" si="69"/>
        <v>2823.333333</v>
      </c>
      <c r="H54" s="76">
        <f t="shared" si="70"/>
        <v>1</v>
      </c>
      <c r="I54" s="27">
        <f t="shared" si="71"/>
        <v>2823.333333</v>
      </c>
      <c r="J54" s="78">
        <f t="shared" si="72"/>
        <v>1</v>
      </c>
      <c r="K54" s="27">
        <f t="shared" si="73"/>
        <v>2823.333333</v>
      </c>
      <c r="L54" s="78">
        <f t="shared" si="74"/>
        <v>1</v>
      </c>
      <c r="M54" s="27">
        <f t="shared" si="75"/>
        <v>2823.333333</v>
      </c>
      <c r="N54" s="78">
        <f t="shared" si="76"/>
        <v>1</v>
      </c>
      <c r="O54" s="27">
        <f t="shared" si="77"/>
        <v>2823.333333</v>
      </c>
      <c r="P54" s="78">
        <f t="shared" si="78"/>
        <v>1</v>
      </c>
      <c r="Q54" s="27">
        <f t="shared" si="79"/>
        <v>2823.333333</v>
      </c>
      <c r="R54" s="78">
        <f t="shared" si="80"/>
        <v>1</v>
      </c>
      <c r="S54" s="27">
        <f t="shared" si="81"/>
        <v>2823.333333</v>
      </c>
      <c r="T54" s="78">
        <f t="shared" si="82"/>
        <v>1</v>
      </c>
      <c r="U54" s="27">
        <f t="shared" si="83"/>
        <v>2823.333333</v>
      </c>
      <c r="V54" s="78">
        <f t="shared" si="84"/>
        <v>1</v>
      </c>
      <c r="W54" s="27">
        <f t="shared" si="85"/>
        <v>2823.333333</v>
      </c>
      <c r="X54" s="78">
        <f t="shared" si="86"/>
        <v>1</v>
      </c>
      <c r="Y54" s="27">
        <f t="shared" si="87"/>
        <v>2823.333333</v>
      </c>
      <c r="Z54" s="78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5">
        <f t="shared" si="65"/>
        <v>2823.333333</v>
      </c>
      <c r="D55" s="76">
        <f t="shared" si="66"/>
        <v>1</v>
      </c>
      <c r="E55" s="27">
        <f t="shared" si="67"/>
        <v>2823.333333</v>
      </c>
      <c r="F55" s="78">
        <f t="shared" si="68"/>
        <v>1</v>
      </c>
      <c r="G55" s="27">
        <f t="shared" si="69"/>
        <v>2823.333333</v>
      </c>
      <c r="H55" s="76">
        <f t="shared" si="70"/>
        <v>1</v>
      </c>
      <c r="I55" s="27">
        <f t="shared" si="71"/>
        <v>2823.333333</v>
      </c>
      <c r="J55" s="78">
        <f t="shared" si="72"/>
        <v>1</v>
      </c>
      <c r="K55" s="27">
        <f t="shared" si="73"/>
        <v>2823.333333</v>
      </c>
      <c r="L55" s="78">
        <f t="shared" si="74"/>
        <v>1</v>
      </c>
      <c r="M55" s="27">
        <f t="shared" si="75"/>
        <v>2823.333333</v>
      </c>
      <c r="N55" s="78">
        <f t="shared" si="76"/>
        <v>1</v>
      </c>
      <c r="O55" s="27">
        <f t="shared" si="77"/>
        <v>2823.333333</v>
      </c>
      <c r="P55" s="78">
        <f t="shared" si="78"/>
        <v>1</v>
      </c>
      <c r="Q55" s="27">
        <f t="shared" si="79"/>
        <v>2823.333333</v>
      </c>
      <c r="R55" s="78">
        <f t="shared" si="80"/>
        <v>1</v>
      </c>
      <c r="S55" s="27">
        <f t="shared" si="81"/>
        <v>2823.333333</v>
      </c>
      <c r="T55" s="78">
        <f t="shared" si="82"/>
        <v>1</v>
      </c>
      <c r="U55" s="27">
        <f t="shared" si="83"/>
        <v>2823.333333</v>
      </c>
      <c r="V55" s="78">
        <f t="shared" si="84"/>
        <v>1</v>
      </c>
      <c r="W55" s="27">
        <f t="shared" si="85"/>
        <v>2823.333333</v>
      </c>
      <c r="X55" s="78">
        <f t="shared" si="86"/>
        <v>1</v>
      </c>
      <c r="Y55" s="27">
        <f t="shared" si="87"/>
        <v>2823.333333</v>
      </c>
      <c r="Z55" s="78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5">
        <f t="shared" si="65"/>
        <v>2376.2</v>
      </c>
      <c r="D56" s="76">
        <f t="shared" si="66"/>
        <v>1</v>
      </c>
      <c r="E56" s="27">
        <f t="shared" si="67"/>
        <v>2376.2</v>
      </c>
      <c r="F56" s="78">
        <f t="shared" si="68"/>
        <v>1</v>
      </c>
      <c r="G56" s="27">
        <f t="shared" si="69"/>
        <v>2376.2</v>
      </c>
      <c r="H56" s="76">
        <f t="shared" si="70"/>
        <v>1</v>
      </c>
      <c r="I56" s="27">
        <f t="shared" si="71"/>
        <v>2376.2</v>
      </c>
      <c r="J56" s="78">
        <f t="shared" si="72"/>
        <v>1</v>
      </c>
      <c r="K56" s="27">
        <f t="shared" si="73"/>
        <v>2376.2</v>
      </c>
      <c r="L56" s="78">
        <f t="shared" si="74"/>
        <v>1</v>
      </c>
      <c r="M56" s="27">
        <f t="shared" si="75"/>
        <v>2376.2</v>
      </c>
      <c r="N56" s="78">
        <f t="shared" si="76"/>
        <v>1</v>
      </c>
      <c r="O56" s="27">
        <f t="shared" si="77"/>
        <v>2376.2</v>
      </c>
      <c r="P56" s="78">
        <f t="shared" si="78"/>
        <v>1</v>
      </c>
      <c r="Q56" s="27">
        <f t="shared" si="79"/>
        <v>2376.2</v>
      </c>
      <c r="R56" s="78">
        <f t="shared" si="80"/>
        <v>1</v>
      </c>
      <c r="S56" s="27">
        <f t="shared" si="81"/>
        <v>2376.2</v>
      </c>
      <c r="T56" s="78">
        <f t="shared" si="82"/>
        <v>1</v>
      </c>
      <c r="U56" s="27">
        <f t="shared" si="83"/>
        <v>2376.2</v>
      </c>
      <c r="V56" s="78">
        <f t="shared" si="84"/>
        <v>1</v>
      </c>
      <c r="W56" s="27">
        <f t="shared" si="85"/>
        <v>2376.2</v>
      </c>
      <c r="X56" s="78">
        <f t="shared" si="86"/>
        <v>1</v>
      </c>
      <c r="Y56" s="27">
        <f t="shared" si="87"/>
        <v>2376.2</v>
      </c>
      <c r="Z56" s="78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5">
        <f t="shared" si="65"/>
        <v>2354.4</v>
      </c>
      <c r="D57" s="76">
        <f t="shared" si="66"/>
        <v>1</v>
      </c>
      <c r="E57" s="27">
        <f t="shared" si="67"/>
        <v>2354.4</v>
      </c>
      <c r="F57" s="78">
        <f t="shared" si="68"/>
        <v>1</v>
      </c>
      <c r="G57" s="27">
        <f t="shared" si="69"/>
        <v>2354.4</v>
      </c>
      <c r="H57" s="76">
        <f t="shared" si="70"/>
        <v>1</v>
      </c>
      <c r="I57" s="27">
        <f t="shared" si="71"/>
        <v>2354.4</v>
      </c>
      <c r="J57" s="78">
        <f t="shared" si="72"/>
        <v>1</v>
      </c>
      <c r="K57" s="27">
        <f t="shared" si="73"/>
        <v>2354.4</v>
      </c>
      <c r="L57" s="78">
        <f t="shared" si="74"/>
        <v>1</v>
      </c>
      <c r="M57" s="27">
        <f t="shared" si="75"/>
        <v>2354.4</v>
      </c>
      <c r="N57" s="78">
        <f t="shared" si="76"/>
        <v>1</v>
      </c>
      <c r="O57" s="27">
        <f t="shared" si="77"/>
        <v>2354.4</v>
      </c>
      <c r="P57" s="78">
        <f t="shared" si="78"/>
        <v>1</v>
      </c>
      <c r="Q57" s="27">
        <f t="shared" si="79"/>
        <v>2354.4</v>
      </c>
      <c r="R57" s="78">
        <f t="shared" si="80"/>
        <v>1</v>
      </c>
      <c r="S57" s="27">
        <f t="shared" si="81"/>
        <v>2354.4</v>
      </c>
      <c r="T57" s="78">
        <f t="shared" si="82"/>
        <v>1</v>
      </c>
      <c r="U57" s="27">
        <f t="shared" si="83"/>
        <v>2354.4</v>
      </c>
      <c r="V57" s="78">
        <f t="shared" si="84"/>
        <v>1</v>
      </c>
      <c r="W57" s="27">
        <f t="shared" si="85"/>
        <v>2354.4</v>
      </c>
      <c r="X57" s="78">
        <f t="shared" si="86"/>
        <v>1</v>
      </c>
      <c r="Y57" s="27">
        <f t="shared" si="87"/>
        <v>2354.4</v>
      </c>
      <c r="Z57" s="78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5">
        <f t="shared" si="65"/>
        <v>3887.666667</v>
      </c>
      <c r="D58" s="76">
        <f t="shared" si="66"/>
        <v>1</v>
      </c>
      <c r="E58" s="27">
        <f t="shared" si="67"/>
        <v>3887.666667</v>
      </c>
      <c r="F58" s="78">
        <f t="shared" si="68"/>
        <v>1</v>
      </c>
      <c r="G58" s="27">
        <f t="shared" si="69"/>
        <v>3887.666667</v>
      </c>
      <c r="H58" s="76">
        <f t="shared" si="70"/>
        <v>1</v>
      </c>
      <c r="I58" s="27">
        <f t="shared" si="71"/>
        <v>3887.666667</v>
      </c>
      <c r="J58" s="78">
        <f t="shared" si="72"/>
        <v>1</v>
      </c>
      <c r="K58" s="27">
        <f t="shared" si="73"/>
        <v>3887.666667</v>
      </c>
      <c r="L58" s="78">
        <f t="shared" si="74"/>
        <v>1</v>
      </c>
      <c r="M58" s="27">
        <f t="shared" si="75"/>
        <v>3887.666667</v>
      </c>
      <c r="N58" s="78">
        <f t="shared" si="76"/>
        <v>1</v>
      </c>
      <c r="O58" s="27">
        <f t="shared" si="77"/>
        <v>3887.666667</v>
      </c>
      <c r="P58" s="78">
        <f t="shared" si="78"/>
        <v>1</v>
      </c>
      <c r="Q58" s="27">
        <f t="shared" si="79"/>
        <v>3887.666667</v>
      </c>
      <c r="R58" s="78">
        <f t="shared" si="80"/>
        <v>1</v>
      </c>
      <c r="S58" s="27">
        <f t="shared" si="81"/>
        <v>3887.666667</v>
      </c>
      <c r="T58" s="78">
        <f t="shared" si="82"/>
        <v>1</v>
      </c>
      <c r="U58" s="27">
        <f t="shared" si="83"/>
        <v>3887.666667</v>
      </c>
      <c r="V58" s="78">
        <f t="shared" si="84"/>
        <v>1</v>
      </c>
      <c r="W58" s="27">
        <f t="shared" si="85"/>
        <v>3887.666667</v>
      </c>
      <c r="X58" s="78">
        <f t="shared" si="86"/>
        <v>1</v>
      </c>
      <c r="Y58" s="27">
        <f t="shared" si="87"/>
        <v>3887.666667</v>
      </c>
      <c r="Z58" s="78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5">
        <f t="shared" si="65"/>
        <v>2180</v>
      </c>
      <c r="D59" s="76">
        <f t="shared" si="66"/>
        <v>1</v>
      </c>
      <c r="E59" s="27">
        <f t="shared" si="67"/>
        <v>2180</v>
      </c>
      <c r="F59" s="78">
        <f t="shared" si="68"/>
        <v>1</v>
      </c>
      <c r="G59" s="27">
        <f t="shared" si="69"/>
        <v>2180</v>
      </c>
      <c r="H59" s="76">
        <f t="shared" si="70"/>
        <v>1</v>
      </c>
      <c r="I59" s="27">
        <f t="shared" si="71"/>
        <v>2180</v>
      </c>
      <c r="J59" s="78">
        <f t="shared" si="72"/>
        <v>1</v>
      </c>
      <c r="K59" s="27">
        <f t="shared" si="73"/>
        <v>2180</v>
      </c>
      <c r="L59" s="78">
        <f t="shared" si="74"/>
        <v>1</v>
      </c>
      <c r="M59" s="27">
        <f t="shared" si="75"/>
        <v>2180</v>
      </c>
      <c r="N59" s="78">
        <f t="shared" si="76"/>
        <v>1</v>
      </c>
      <c r="O59" s="27">
        <f t="shared" si="77"/>
        <v>2180</v>
      </c>
      <c r="P59" s="78">
        <f t="shared" si="78"/>
        <v>1</v>
      </c>
      <c r="Q59" s="27">
        <f t="shared" si="79"/>
        <v>2180</v>
      </c>
      <c r="R59" s="78">
        <f t="shared" si="80"/>
        <v>1</v>
      </c>
      <c r="S59" s="27">
        <f t="shared" si="81"/>
        <v>2180</v>
      </c>
      <c r="T59" s="78">
        <f t="shared" si="82"/>
        <v>1</v>
      </c>
      <c r="U59" s="27">
        <f t="shared" si="83"/>
        <v>2180</v>
      </c>
      <c r="V59" s="78">
        <f t="shared" si="84"/>
        <v>1</v>
      </c>
      <c r="W59" s="27">
        <f t="shared" si="85"/>
        <v>2180</v>
      </c>
      <c r="X59" s="78">
        <f t="shared" si="86"/>
        <v>1</v>
      </c>
      <c r="Y59" s="27">
        <f t="shared" si="87"/>
        <v>2180</v>
      </c>
      <c r="Z59" s="78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5">
        <f t="shared" si="65"/>
        <v>2426.666667</v>
      </c>
      <c r="D60" s="76">
        <f t="shared" si="66"/>
        <v>1</v>
      </c>
      <c r="E60" s="27">
        <f t="shared" si="67"/>
        <v>2426.666667</v>
      </c>
      <c r="F60" s="78">
        <f t="shared" si="68"/>
        <v>1</v>
      </c>
      <c r="G60" s="27">
        <f t="shared" si="69"/>
        <v>2426.666667</v>
      </c>
      <c r="H60" s="76">
        <f t="shared" si="70"/>
        <v>1</v>
      </c>
      <c r="I60" s="27">
        <f t="shared" si="71"/>
        <v>2426.666667</v>
      </c>
      <c r="J60" s="78">
        <f t="shared" si="72"/>
        <v>1</v>
      </c>
      <c r="K60" s="27">
        <f t="shared" si="73"/>
        <v>2426.666667</v>
      </c>
      <c r="L60" s="78">
        <f t="shared" si="74"/>
        <v>1</v>
      </c>
      <c r="M60" s="27">
        <f t="shared" si="75"/>
        <v>2426.666667</v>
      </c>
      <c r="N60" s="78">
        <f t="shared" si="76"/>
        <v>1</v>
      </c>
      <c r="O60" s="27">
        <f t="shared" si="77"/>
        <v>2426.666667</v>
      </c>
      <c r="P60" s="78">
        <f t="shared" si="78"/>
        <v>1</v>
      </c>
      <c r="Q60" s="27">
        <f t="shared" si="79"/>
        <v>2426.666667</v>
      </c>
      <c r="R60" s="78">
        <f t="shared" si="80"/>
        <v>1</v>
      </c>
      <c r="S60" s="27">
        <f t="shared" si="81"/>
        <v>2426.666667</v>
      </c>
      <c r="T60" s="78">
        <f t="shared" si="82"/>
        <v>1</v>
      </c>
      <c r="U60" s="27">
        <f t="shared" si="83"/>
        <v>2426.666667</v>
      </c>
      <c r="V60" s="78">
        <f t="shared" si="84"/>
        <v>1</v>
      </c>
      <c r="W60" s="27">
        <f t="shared" si="85"/>
        <v>2426.666667</v>
      </c>
      <c r="X60" s="78">
        <f t="shared" si="86"/>
        <v>1</v>
      </c>
      <c r="Y60" s="27">
        <f t="shared" si="87"/>
        <v>2426.666667</v>
      </c>
      <c r="Z60" s="78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5">
        <f t="shared" si="65"/>
        <v>2180</v>
      </c>
      <c r="D61" s="76">
        <f t="shared" si="66"/>
        <v>1</v>
      </c>
      <c r="E61" s="27">
        <f t="shared" si="67"/>
        <v>2180</v>
      </c>
      <c r="F61" s="78">
        <f t="shared" si="68"/>
        <v>1</v>
      </c>
      <c r="G61" s="27">
        <f t="shared" si="69"/>
        <v>2180</v>
      </c>
      <c r="H61" s="76">
        <f t="shared" si="70"/>
        <v>1</v>
      </c>
      <c r="I61" s="27">
        <f t="shared" si="71"/>
        <v>2180</v>
      </c>
      <c r="J61" s="78">
        <f t="shared" si="72"/>
        <v>1</v>
      </c>
      <c r="K61" s="27">
        <f t="shared" si="73"/>
        <v>2180</v>
      </c>
      <c r="L61" s="78">
        <f t="shared" si="74"/>
        <v>1</v>
      </c>
      <c r="M61" s="27">
        <f t="shared" si="75"/>
        <v>2180</v>
      </c>
      <c r="N61" s="78">
        <f t="shared" si="76"/>
        <v>1</v>
      </c>
      <c r="O61" s="27">
        <f t="shared" si="77"/>
        <v>2180</v>
      </c>
      <c r="P61" s="78">
        <f t="shared" si="78"/>
        <v>1</v>
      </c>
      <c r="Q61" s="27">
        <f t="shared" si="79"/>
        <v>2180</v>
      </c>
      <c r="R61" s="78">
        <f t="shared" si="80"/>
        <v>1</v>
      </c>
      <c r="S61" s="27">
        <f t="shared" si="81"/>
        <v>2180</v>
      </c>
      <c r="T61" s="78">
        <f t="shared" si="82"/>
        <v>1</v>
      </c>
      <c r="U61" s="27">
        <f t="shared" si="83"/>
        <v>2180</v>
      </c>
      <c r="V61" s="78">
        <f t="shared" si="84"/>
        <v>1</v>
      </c>
      <c r="W61" s="27">
        <f t="shared" si="85"/>
        <v>2180</v>
      </c>
      <c r="X61" s="78">
        <f t="shared" si="86"/>
        <v>1</v>
      </c>
      <c r="Y61" s="27">
        <f t="shared" si="87"/>
        <v>2180</v>
      </c>
      <c r="Z61" s="78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5">
        <f t="shared" si="65"/>
        <v>3013.333333</v>
      </c>
      <c r="D62" s="76">
        <f t="shared" si="66"/>
        <v>1</v>
      </c>
      <c r="E62" s="27">
        <f t="shared" si="67"/>
        <v>3013.333333</v>
      </c>
      <c r="F62" s="78">
        <f t="shared" si="68"/>
        <v>1</v>
      </c>
      <c r="G62" s="27">
        <f t="shared" si="69"/>
        <v>3013.333333</v>
      </c>
      <c r="H62" s="76">
        <f t="shared" si="70"/>
        <v>1</v>
      </c>
      <c r="I62" s="27">
        <f t="shared" si="71"/>
        <v>3013.333333</v>
      </c>
      <c r="J62" s="78">
        <f t="shared" si="72"/>
        <v>1</v>
      </c>
      <c r="K62" s="27">
        <f t="shared" si="73"/>
        <v>3013.333333</v>
      </c>
      <c r="L62" s="78">
        <f t="shared" si="74"/>
        <v>1</v>
      </c>
      <c r="M62" s="27">
        <f t="shared" si="75"/>
        <v>3013.333333</v>
      </c>
      <c r="N62" s="78">
        <f t="shared" si="76"/>
        <v>1</v>
      </c>
      <c r="O62" s="27">
        <f t="shared" si="77"/>
        <v>3013.333333</v>
      </c>
      <c r="P62" s="78">
        <f t="shared" si="78"/>
        <v>1</v>
      </c>
      <c r="Q62" s="27">
        <f t="shared" si="79"/>
        <v>3013.333333</v>
      </c>
      <c r="R62" s="78">
        <f t="shared" si="80"/>
        <v>1</v>
      </c>
      <c r="S62" s="27">
        <f t="shared" si="81"/>
        <v>3013.333333</v>
      </c>
      <c r="T62" s="78">
        <f t="shared" si="82"/>
        <v>1</v>
      </c>
      <c r="U62" s="27">
        <f t="shared" si="83"/>
        <v>3013.333333</v>
      </c>
      <c r="V62" s="78">
        <f t="shared" si="84"/>
        <v>1</v>
      </c>
      <c r="W62" s="27">
        <f t="shared" si="85"/>
        <v>3013.333333</v>
      </c>
      <c r="X62" s="78">
        <f t="shared" si="86"/>
        <v>1</v>
      </c>
      <c r="Y62" s="27">
        <f t="shared" si="87"/>
        <v>3013.333333</v>
      </c>
      <c r="Z62" s="78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5">
        <f t="array" ref="C63">IF($AC17=C$48,INDEX($AB$2:$AF$17,MATCH($B63,$AB$2:$AB$17,0),3)/12,0)</f>
        <v>4166.666667</v>
      </c>
      <c r="D63" s="76">
        <f t="shared" si="66"/>
        <v>1</v>
      </c>
      <c r="E63" s="27">
        <f t="shared" si="67"/>
        <v>4166.666667</v>
      </c>
      <c r="F63" s="78">
        <f t="shared" si="68"/>
        <v>1</v>
      </c>
      <c r="G63" s="27">
        <f t="shared" si="69"/>
        <v>4166.666667</v>
      </c>
      <c r="H63" s="76">
        <f t="shared" si="70"/>
        <v>1</v>
      </c>
      <c r="I63" s="27">
        <f t="shared" si="71"/>
        <v>4166.666667</v>
      </c>
      <c r="J63" s="78">
        <f t="shared" si="72"/>
        <v>1</v>
      </c>
      <c r="K63" s="27">
        <f t="shared" si="73"/>
        <v>4166.666667</v>
      </c>
      <c r="L63" s="78">
        <f t="shared" si="74"/>
        <v>1</v>
      </c>
      <c r="M63" s="27">
        <f t="shared" si="75"/>
        <v>4166.666667</v>
      </c>
      <c r="N63" s="78">
        <f t="shared" si="76"/>
        <v>1</v>
      </c>
      <c r="O63" s="27">
        <f t="shared" si="77"/>
        <v>4166.666667</v>
      </c>
      <c r="P63" s="78">
        <f t="shared" si="78"/>
        <v>1</v>
      </c>
      <c r="Q63" s="27">
        <f t="shared" si="79"/>
        <v>4166.666667</v>
      </c>
      <c r="R63" s="78">
        <f t="shared" si="80"/>
        <v>1</v>
      </c>
      <c r="S63" s="27">
        <f t="shared" si="81"/>
        <v>4166.666667</v>
      </c>
      <c r="T63" s="78">
        <f t="shared" si="82"/>
        <v>1</v>
      </c>
      <c r="U63" s="27">
        <f t="shared" si="83"/>
        <v>4166.666667</v>
      </c>
      <c r="V63" s="78">
        <f t="shared" si="84"/>
        <v>1</v>
      </c>
      <c r="W63" s="27">
        <f t="shared" si="85"/>
        <v>4166.666667</v>
      </c>
      <c r="X63" s="78">
        <f t="shared" si="86"/>
        <v>1</v>
      </c>
      <c r="Y63" s="27">
        <f t="shared" si="87"/>
        <v>4166.666667</v>
      </c>
      <c r="Z63" s="78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8"/>
      <c r="E64" s="25"/>
      <c r="F64" s="78"/>
      <c r="G64" s="25"/>
      <c r="H64" s="78"/>
      <c r="I64" s="25"/>
      <c r="J64" s="78"/>
      <c r="K64" s="25"/>
      <c r="L64" s="78"/>
      <c r="M64" s="25"/>
      <c r="N64" s="78"/>
      <c r="O64" s="25"/>
      <c r="P64" s="78"/>
      <c r="Q64" s="25"/>
      <c r="R64" s="78"/>
      <c r="S64" s="25"/>
      <c r="T64" s="78"/>
      <c r="U64" s="25"/>
      <c r="V64" s="78"/>
      <c r="W64" s="25"/>
      <c r="X64" s="78"/>
      <c r="Y64" s="25"/>
      <c r="Z64" s="78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8"/>
      <c r="E65" s="25"/>
      <c r="F65" s="78"/>
      <c r="G65" s="25"/>
      <c r="H65" s="78"/>
      <c r="I65" s="25"/>
      <c r="J65" s="78"/>
      <c r="K65" s="25"/>
      <c r="L65" s="78"/>
      <c r="M65" s="25"/>
      <c r="N65" s="78"/>
      <c r="O65" s="25"/>
      <c r="P65" s="78"/>
      <c r="Q65" s="25"/>
      <c r="R65" s="78"/>
      <c r="S65" s="25"/>
      <c r="T65" s="78"/>
      <c r="U65" s="25"/>
      <c r="V65" s="78"/>
      <c r="W65" s="25"/>
      <c r="X65" s="78"/>
      <c r="Y65" s="25"/>
      <c r="Z65" s="78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74</v>
      </c>
      <c r="C66" s="88">
        <f>SUM(C49:C63)</f>
        <v>50737.93333</v>
      </c>
      <c r="D66" s="90"/>
      <c r="E66" s="88">
        <f>SUM(E49:E63)</f>
        <v>50737.93333</v>
      </c>
      <c r="F66" s="90"/>
      <c r="G66" s="88">
        <f>SUM(G49:G63)</f>
        <v>50737.93333</v>
      </c>
      <c r="H66" s="90"/>
      <c r="I66" s="88">
        <f>SUM(I49:I63)</f>
        <v>50737.93333</v>
      </c>
      <c r="J66" s="90"/>
      <c r="K66" s="88">
        <f>SUM(K49:K63)</f>
        <v>50737.93333</v>
      </c>
      <c r="L66" s="90"/>
      <c r="M66" s="88">
        <f>SUM(M49:M63)</f>
        <v>50737.93333</v>
      </c>
      <c r="N66" s="90"/>
      <c r="O66" s="88">
        <f>SUM(O49:O63)</f>
        <v>50737.93333</v>
      </c>
      <c r="P66" s="90"/>
      <c r="Q66" s="88">
        <f>SUM(Q49:Q63)</f>
        <v>50737.93333</v>
      </c>
      <c r="R66" s="90"/>
      <c r="S66" s="88">
        <f>SUM(S49:S63)</f>
        <v>50737.93333</v>
      </c>
      <c r="T66" s="90"/>
      <c r="U66" s="88">
        <f>SUM(U49:U63)</f>
        <v>50737.93333</v>
      </c>
      <c r="V66" s="90"/>
      <c r="W66" s="88">
        <f>SUM(W49:W63)</f>
        <v>50737.93333</v>
      </c>
      <c r="X66" s="90"/>
      <c r="Y66" s="88">
        <f>SUM(Y49:Y63)</f>
        <v>50737.93333</v>
      </c>
      <c r="Z66" s="90"/>
      <c r="AA66" s="5"/>
      <c r="AB66" s="5"/>
      <c r="AC66" s="5"/>
      <c r="AD66" s="5"/>
      <c r="AE66" s="5"/>
      <c r="AF66" s="5"/>
    </row>
    <row r="67" ht="15.75" customHeight="1">
      <c r="A67" s="25"/>
      <c r="B67" s="113" t="s">
        <v>76</v>
      </c>
      <c r="C67" s="114">
        <f>SUM(D49:D63)</f>
        <v>15</v>
      </c>
      <c r="D67" s="116"/>
      <c r="E67" s="114">
        <f>SUM(F49:F63)</f>
        <v>15</v>
      </c>
      <c r="F67" s="116"/>
      <c r="G67" s="114">
        <f>SUM(H49:H63)</f>
        <v>15</v>
      </c>
      <c r="H67" s="116"/>
      <c r="I67" s="114">
        <f>SUM(J49:J63)</f>
        <v>15</v>
      </c>
      <c r="J67" s="116"/>
      <c r="K67" s="114">
        <f>SUM(L49:L63)</f>
        <v>15</v>
      </c>
      <c r="L67" s="116"/>
      <c r="M67" s="114">
        <f>SUM(N49:N63)</f>
        <v>15</v>
      </c>
      <c r="N67" s="116"/>
      <c r="O67" s="114">
        <f>SUM(P49:P63)</f>
        <v>15</v>
      </c>
      <c r="P67" s="116"/>
      <c r="Q67" s="114">
        <f>SUM(R49:R63)</f>
        <v>15</v>
      </c>
      <c r="R67" s="116"/>
      <c r="S67" s="114">
        <f>SUM(T49:T63)</f>
        <v>15</v>
      </c>
      <c r="T67" s="116"/>
      <c r="U67" s="114">
        <f>SUM(V49:V63)</f>
        <v>15</v>
      </c>
      <c r="V67" s="116"/>
      <c r="W67" s="114">
        <f>SUM(X49:X63)</f>
        <v>15</v>
      </c>
      <c r="X67" s="116"/>
      <c r="Y67" s="114">
        <f>SUM(Z49:Z63)</f>
        <v>15</v>
      </c>
      <c r="Z67" s="78"/>
      <c r="AA67" s="25"/>
      <c r="AB67" s="25"/>
      <c r="AC67" s="25"/>
      <c r="AD67" s="25"/>
      <c r="AE67" s="25"/>
      <c r="AF67" s="25"/>
    </row>
    <row r="68" ht="15.75" customHeight="1">
      <c r="A68" s="25"/>
      <c r="B68" s="95" t="s">
        <v>78</v>
      </c>
      <c r="C68" s="96">
        <f>C67-Y41</f>
        <v>1</v>
      </c>
      <c r="D68" s="98"/>
      <c r="E68" s="96">
        <f>E67-C67</f>
        <v>0</v>
      </c>
      <c r="F68" s="98"/>
      <c r="G68" s="96">
        <f>G67-E67</f>
        <v>0</v>
      </c>
      <c r="H68" s="98"/>
      <c r="I68" s="96">
        <f>I67-G67</f>
        <v>0</v>
      </c>
      <c r="J68" s="98"/>
      <c r="K68" s="96">
        <f>K67-I67</f>
        <v>0</v>
      </c>
      <c r="L68" s="98"/>
      <c r="M68" s="96">
        <f>M67-K67</f>
        <v>0</v>
      </c>
      <c r="N68" s="98"/>
      <c r="O68" s="96">
        <f>O67-M67</f>
        <v>0</v>
      </c>
      <c r="P68" s="98"/>
      <c r="Q68" s="96">
        <f>Q67-O67</f>
        <v>0</v>
      </c>
      <c r="R68" s="98"/>
      <c r="S68" s="96">
        <f>S67-Q67</f>
        <v>0</v>
      </c>
      <c r="T68" s="98"/>
      <c r="U68" s="96">
        <f>U67-S67</f>
        <v>0</v>
      </c>
      <c r="V68" s="98"/>
      <c r="W68" s="96">
        <f>W67-U67</f>
        <v>0</v>
      </c>
      <c r="X68" s="98"/>
      <c r="Y68" s="96">
        <f>Y67-W67</f>
        <v>0</v>
      </c>
      <c r="Z68" s="78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8"/>
      <c r="E69" s="25"/>
      <c r="F69" s="78"/>
      <c r="G69" s="25"/>
      <c r="H69" s="78"/>
      <c r="I69" s="25"/>
      <c r="J69" s="78"/>
      <c r="K69" s="25"/>
      <c r="L69" s="78"/>
      <c r="M69" s="25"/>
      <c r="N69" s="78"/>
      <c r="O69" s="25"/>
      <c r="P69" s="78"/>
      <c r="Q69" s="25"/>
      <c r="R69" s="78"/>
      <c r="S69" s="25"/>
      <c r="T69" s="78"/>
      <c r="U69" s="25"/>
      <c r="V69" s="78"/>
      <c r="W69" s="25"/>
      <c r="X69" s="78"/>
      <c r="Y69" s="25"/>
      <c r="Z69" s="78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8"/>
      <c r="E70" s="25"/>
      <c r="F70" s="78"/>
      <c r="G70" s="25"/>
      <c r="H70" s="78"/>
      <c r="I70" s="25"/>
      <c r="J70" s="78"/>
      <c r="K70" s="25"/>
      <c r="L70" s="78"/>
      <c r="M70" s="25"/>
      <c r="N70" s="78"/>
      <c r="O70" s="25"/>
      <c r="P70" s="78"/>
      <c r="Q70" s="25"/>
      <c r="R70" s="78"/>
      <c r="S70" s="25"/>
      <c r="T70" s="78"/>
      <c r="U70" s="25"/>
      <c r="V70" s="78"/>
      <c r="W70" s="25"/>
      <c r="X70" s="78"/>
      <c r="Y70" s="25"/>
      <c r="Z70" s="78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8"/>
      <c r="E71" s="25"/>
      <c r="F71" s="78"/>
      <c r="G71" s="25"/>
      <c r="H71" s="78"/>
      <c r="I71" s="25"/>
      <c r="J71" s="78"/>
      <c r="K71" s="25"/>
      <c r="L71" s="78"/>
      <c r="M71" s="25"/>
      <c r="N71" s="78"/>
      <c r="O71" s="25"/>
      <c r="P71" s="78"/>
      <c r="Q71" s="25"/>
      <c r="R71" s="78"/>
      <c r="S71" s="25"/>
      <c r="T71" s="78"/>
      <c r="U71" s="25"/>
      <c r="V71" s="78"/>
      <c r="W71" s="25"/>
      <c r="X71" s="78"/>
      <c r="Y71" s="25"/>
      <c r="Z71" s="78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8"/>
      <c r="E72" s="25"/>
      <c r="F72" s="78"/>
      <c r="G72" s="25"/>
      <c r="H72" s="78"/>
      <c r="I72" s="25"/>
      <c r="J72" s="78"/>
      <c r="K72" s="25"/>
      <c r="L72" s="78"/>
      <c r="M72" s="25"/>
      <c r="N72" s="78"/>
      <c r="O72" s="25"/>
      <c r="P72" s="78"/>
      <c r="Q72" s="25"/>
      <c r="R72" s="78"/>
      <c r="S72" s="25"/>
      <c r="T72" s="78"/>
      <c r="U72" s="25"/>
      <c r="V72" s="78"/>
      <c r="W72" s="25"/>
      <c r="X72" s="78"/>
      <c r="Y72" s="25"/>
      <c r="Z72" s="78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8"/>
      <c r="E73" s="25"/>
      <c r="F73" s="78"/>
      <c r="G73" s="25"/>
      <c r="H73" s="78"/>
      <c r="I73" s="25"/>
      <c r="J73" s="78"/>
      <c r="K73" s="25"/>
      <c r="L73" s="78"/>
      <c r="M73" s="25"/>
      <c r="N73" s="78"/>
      <c r="O73" s="25"/>
      <c r="P73" s="78"/>
      <c r="Q73" s="25"/>
      <c r="R73" s="78"/>
      <c r="S73" s="25"/>
      <c r="T73" s="78"/>
      <c r="U73" s="25"/>
      <c r="V73" s="78"/>
      <c r="W73" s="25"/>
      <c r="X73" s="78"/>
      <c r="Y73" s="25"/>
      <c r="Z73" s="78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8"/>
      <c r="E74" s="25"/>
      <c r="F74" s="78"/>
      <c r="G74" s="25"/>
      <c r="H74" s="78"/>
      <c r="I74" s="25"/>
      <c r="J74" s="78"/>
      <c r="K74" s="25"/>
      <c r="L74" s="78"/>
      <c r="M74" s="25"/>
      <c r="N74" s="78"/>
      <c r="O74" s="25"/>
      <c r="P74" s="78"/>
      <c r="Q74" s="25"/>
      <c r="R74" s="78"/>
      <c r="S74" s="25"/>
      <c r="T74" s="78"/>
      <c r="U74" s="25"/>
      <c r="V74" s="78"/>
      <c r="W74" s="25"/>
      <c r="X74" s="78"/>
      <c r="Y74" s="25"/>
      <c r="Z74" s="78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8"/>
      <c r="E75" s="25"/>
      <c r="F75" s="78"/>
      <c r="G75" s="25"/>
      <c r="H75" s="78"/>
      <c r="I75" s="25"/>
      <c r="J75" s="78"/>
      <c r="K75" s="25"/>
      <c r="L75" s="78"/>
      <c r="M75" s="25"/>
      <c r="N75" s="78"/>
      <c r="O75" s="25"/>
      <c r="P75" s="78"/>
      <c r="Q75" s="25"/>
      <c r="R75" s="78"/>
      <c r="S75" s="25"/>
      <c r="T75" s="78"/>
      <c r="U75" s="25"/>
      <c r="V75" s="78"/>
      <c r="W75" s="25"/>
      <c r="X75" s="78"/>
      <c r="Y75" s="25"/>
      <c r="Z75" s="78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8"/>
      <c r="E76" s="25"/>
      <c r="F76" s="78"/>
      <c r="G76" s="25"/>
      <c r="H76" s="78"/>
      <c r="I76" s="25"/>
      <c r="J76" s="78"/>
      <c r="K76" s="25"/>
      <c r="L76" s="78"/>
      <c r="M76" s="25"/>
      <c r="N76" s="78"/>
      <c r="O76" s="25"/>
      <c r="P76" s="78"/>
      <c r="Q76" s="25"/>
      <c r="R76" s="78"/>
      <c r="S76" s="25"/>
      <c r="T76" s="78"/>
      <c r="U76" s="25"/>
      <c r="V76" s="78"/>
      <c r="W76" s="25"/>
      <c r="X76" s="78"/>
      <c r="Y76" s="25"/>
      <c r="Z76" s="78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8"/>
      <c r="E77" s="25"/>
      <c r="F77" s="78"/>
      <c r="G77" s="25"/>
      <c r="H77" s="78"/>
      <c r="I77" s="25"/>
      <c r="J77" s="78"/>
      <c r="K77" s="25"/>
      <c r="L77" s="78"/>
      <c r="M77" s="25"/>
      <c r="N77" s="78"/>
      <c r="O77" s="25"/>
      <c r="P77" s="78"/>
      <c r="Q77" s="25"/>
      <c r="R77" s="78"/>
      <c r="S77" s="25"/>
      <c r="T77" s="78"/>
      <c r="U77" s="25"/>
      <c r="V77" s="78"/>
      <c r="W77" s="25"/>
      <c r="X77" s="78"/>
      <c r="Y77" s="25"/>
      <c r="Z77" s="78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8"/>
      <c r="E78" s="25"/>
      <c r="F78" s="78"/>
      <c r="G78" s="25"/>
      <c r="H78" s="78"/>
      <c r="I78" s="25"/>
      <c r="J78" s="78"/>
      <c r="K78" s="25"/>
      <c r="L78" s="78"/>
      <c r="M78" s="25"/>
      <c r="N78" s="78"/>
      <c r="O78" s="25"/>
      <c r="P78" s="78"/>
      <c r="Q78" s="25"/>
      <c r="R78" s="78"/>
      <c r="S78" s="25"/>
      <c r="T78" s="78"/>
      <c r="U78" s="25"/>
      <c r="V78" s="78"/>
      <c r="W78" s="25"/>
      <c r="X78" s="78"/>
      <c r="Y78" s="25"/>
      <c r="Z78" s="78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8"/>
      <c r="E79" s="25"/>
      <c r="F79" s="78"/>
      <c r="G79" s="25"/>
      <c r="H79" s="78"/>
      <c r="I79" s="25"/>
      <c r="J79" s="78"/>
      <c r="K79" s="25"/>
      <c r="L79" s="78"/>
      <c r="M79" s="25"/>
      <c r="N79" s="78"/>
      <c r="O79" s="25"/>
      <c r="P79" s="78"/>
      <c r="Q79" s="25"/>
      <c r="R79" s="78"/>
      <c r="S79" s="25"/>
      <c r="T79" s="78"/>
      <c r="U79" s="25"/>
      <c r="V79" s="78"/>
      <c r="W79" s="25"/>
      <c r="X79" s="78"/>
      <c r="Y79" s="25"/>
      <c r="Z79" s="78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8"/>
      <c r="E80" s="25"/>
      <c r="F80" s="78"/>
      <c r="G80" s="25"/>
      <c r="H80" s="78"/>
      <c r="I80" s="25"/>
      <c r="J80" s="78"/>
      <c r="K80" s="25"/>
      <c r="L80" s="78"/>
      <c r="M80" s="25"/>
      <c r="N80" s="78"/>
      <c r="O80" s="25"/>
      <c r="P80" s="78"/>
      <c r="Q80" s="25"/>
      <c r="R80" s="78"/>
      <c r="S80" s="25"/>
      <c r="T80" s="78"/>
      <c r="U80" s="25"/>
      <c r="V80" s="78"/>
      <c r="W80" s="25"/>
      <c r="X80" s="78"/>
      <c r="Y80" s="25"/>
      <c r="Z80" s="78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8"/>
      <c r="E81" s="25"/>
      <c r="F81" s="78"/>
      <c r="G81" s="25"/>
      <c r="H81" s="78"/>
      <c r="I81" s="25"/>
      <c r="J81" s="78"/>
      <c r="K81" s="25"/>
      <c r="L81" s="78"/>
      <c r="M81" s="25"/>
      <c r="N81" s="78"/>
      <c r="O81" s="25"/>
      <c r="P81" s="78"/>
      <c r="Q81" s="25"/>
      <c r="R81" s="78"/>
      <c r="S81" s="25"/>
      <c r="T81" s="78"/>
      <c r="U81" s="25"/>
      <c r="V81" s="78"/>
      <c r="W81" s="25"/>
      <c r="X81" s="78"/>
      <c r="Y81" s="25"/>
      <c r="Z81" s="78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8"/>
      <c r="E82" s="25"/>
      <c r="F82" s="78"/>
      <c r="G82" s="25"/>
      <c r="H82" s="78"/>
      <c r="I82" s="25"/>
      <c r="J82" s="78"/>
      <c r="K82" s="25"/>
      <c r="L82" s="78"/>
      <c r="M82" s="25"/>
      <c r="N82" s="78"/>
      <c r="O82" s="25"/>
      <c r="P82" s="78"/>
      <c r="Q82" s="25"/>
      <c r="R82" s="78"/>
      <c r="S82" s="25"/>
      <c r="T82" s="78"/>
      <c r="U82" s="25"/>
      <c r="V82" s="78"/>
      <c r="W82" s="25"/>
      <c r="X82" s="78"/>
      <c r="Y82" s="25"/>
      <c r="Z82" s="78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8"/>
      <c r="E83" s="25"/>
      <c r="F83" s="78"/>
      <c r="G83" s="25"/>
      <c r="H83" s="78"/>
      <c r="I83" s="25"/>
      <c r="J83" s="78"/>
      <c r="K83" s="25"/>
      <c r="L83" s="78"/>
      <c r="M83" s="25"/>
      <c r="N83" s="78"/>
      <c r="O83" s="25"/>
      <c r="P83" s="78"/>
      <c r="Q83" s="25"/>
      <c r="R83" s="78"/>
      <c r="S83" s="25"/>
      <c r="T83" s="78"/>
      <c r="U83" s="25"/>
      <c r="V83" s="78"/>
      <c r="W83" s="25"/>
      <c r="X83" s="78"/>
      <c r="Y83" s="25"/>
      <c r="Z83" s="78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8"/>
      <c r="E84" s="25"/>
      <c r="F84" s="78"/>
      <c r="G84" s="25"/>
      <c r="H84" s="78"/>
      <c r="I84" s="25"/>
      <c r="J84" s="78"/>
      <c r="K84" s="25"/>
      <c r="L84" s="78"/>
      <c r="M84" s="25"/>
      <c r="N84" s="78"/>
      <c r="O84" s="25"/>
      <c r="P84" s="78"/>
      <c r="Q84" s="25"/>
      <c r="R84" s="78"/>
      <c r="S84" s="25"/>
      <c r="T84" s="78"/>
      <c r="U84" s="25"/>
      <c r="V84" s="78"/>
      <c r="W84" s="25"/>
      <c r="X84" s="78"/>
      <c r="Y84" s="25"/>
      <c r="Z84" s="78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8"/>
      <c r="E85" s="25"/>
      <c r="F85" s="78"/>
      <c r="G85" s="25"/>
      <c r="H85" s="78"/>
      <c r="I85" s="25"/>
      <c r="J85" s="78"/>
      <c r="K85" s="25"/>
      <c r="L85" s="78"/>
      <c r="M85" s="25"/>
      <c r="N85" s="78"/>
      <c r="O85" s="25"/>
      <c r="P85" s="78"/>
      <c r="Q85" s="25"/>
      <c r="R85" s="78"/>
      <c r="S85" s="25"/>
      <c r="T85" s="78"/>
      <c r="U85" s="25"/>
      <c r="V85" s="78"/>
      <c r="W85" s="25"/>
      <c r="X85" s="78"/>
      <c r="Y85" s="25"/>
      <c r="Z85" s="78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8"/>
      <c r="E86" s="25"/>
      <c r="F86" s="78"/>
      <c r="G86" s="25"/>
      <c r="H86" s="78"/>
      <c r="I86" s="25"/>
      <c r="J86" s="78"/>
      <c r="K86" s="25"/>
      <c r="L86" s="78"/>
      <c r="M86" s="25"/>
      <c r="N86" s="78"/>
      <c r="O86" s="25"/>
      <c r="P86" s="78"/>
      <c r="Q86" s="25"/>
      <c r="R86" s="78"/>
      <c r="S86" s="25"/>
      <c r="T86" s="78"/>
      <c r="U86" s="25"/>
      <c r="V86" s="78"/>
      <c r="W86" s="25"/>
      <c r="X86" s="78"/>
      <c r="Y86" s="25"/>
      <c r="Z86" s="78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8"/>
      <c r="E87" s="25"/>
      <c r="F87" s="78"/>
      <c r="G87" s="25"/>
      <c r="H87" s="78"/>
      <c r="I87" s="25"/>
      <c r="J87" s="78"/>
      <c r="K87" s="25"/>
      <c r="L87" s="78"/>
      <c r="M87" s="25"/>
      <c r="N87" s="78"/>
      <c r="O87" s="25"/>
      <c r="P87" s="78"/>
      <c r="Q87" s="25"/>
      <c r="R87" s="78"/>
      <c r="S87" s="25"/>
      <c r="T87" s="78"/>
      <c r="U87" s="25"/>
      <c r="V87" s="78"/>
      <c r="W87" s="25"/>
      <c r="X87" s="78"/>
      <c r="Y87" s="25"/>
      <c r="Z87" s="78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8"/>
      <c r="E88" s="25"/>
      <c r="F88" s="78"/>
      <c r="G88" s="25"/>
      <c r="H88" s="78"/>
      <c r="I88" s="25"/>
      <c r="J88" s="78"/>
      <c r="K88" s="25"/>
      <c r="L88" s="78"/>
      <c r="M88" s="25"/>
      <c r="N88" s="78"/>
      <c r="O88" s="25"/>
      <c r="P88" s="78"/>
      <c r="Q88" s="25"/>
      <c r="R88" s="78"/>
      <c r="S88" s="25"/>
      <c r="T88" s="78"/>
      <c r="U88" s="25"/>
      <c r="V88" s="78"/>
      <c r="W88" s="25"/>
      <c r="X88" s="78"/>
      <c r="Y88" s="25"/>
      <c r="Z88" s="78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8"/>
      <c r="E89" s="25"/>
      <c r="F89" s="78"/>
      <c r="G89" s="25"/>
      <c r="H89" s="78"/>
      <c r="I89" s="25"/>
      <c r="J89" s="78"/>
      <c r="K89" s="25"/>
      <c r="L89" s="78"/>
      <c r="M89" s="25"/>
      <c r="N89" s="78"/>
      <c r="O89" s="25"/>
      <c r="P89" s="78"/>
      <c r="Q89" s="25"/>
      <c r="R89" s="78"/>
      <c r="S89" s="25"/>
      <c r="T89" s="78"/>
      <c r="U89" s="25"/>
      <c r="V89" s="78"/>
      <c r="W89" s="25"/>
      <c r="X89" s="78"/>
      <c r="Y89" s="25"/>
      <c r="Z89" s="78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8"/>
      <c r="E90" s="25"/>
      <c r="F90" s="78"/>
      <c r="G90" s="25"/>
      <c r="H90" s="78"/>
      <c r="I90" s="25"/>
      <c r="J90" s="78"/>
      <c r="K90" s="25"/>
      <c r="L90" s="78"/>
      <c r="M90" s="25"/>
      <c r="N90" s="78"/>
      <c r="O90" s="25"/>
      <c r="P90" s="78"/>
      <c r="Q90" s="25"/>
      <c r="R90" s="78"/>
      <c r="S90" s="25"/>
      <c r="T90" s="78"/>
      <c r="U90" s="25"/>
      <c r="V90" s="78"/>
      <c r="W90" s="25"/>
      <c r="X90" s="78"/>
      <c r="Y90" s="25"/>
      <c r="Z90" s="78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8"/>
      <c r="E91" s="25"/>
      <c r="F91" s="78"/>
      <c r="G91" s="25"/>
      <c r="H91" s="78"/>
      <c r="I91" s="25"/>
      <c r="J91" s="78"/>
      <c r="K91" s="25"/>
      <c r="L91" s="78"/>
      <c r="M91" s="25"/>
      <c r="N91" s="78"/>
      <c r="O91" s="25"/>
      <c r="P91" s="78"/>
      <c r="Q91" s="25"/>
      <c r="R91" s="78"/>
      <c r="S91" s="25"/>
      <c r="T91" s="78"/>
      <c r="U91" s="25"/>
      <c r="V91" s="78"/>
      <c r="W91" s="25"/>
      <c r="X91" s="78"/>
      <c r="Y91" s="25"/>
      <c r="Z91" s="78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8"/>
      <c r="E92" s="25"/>
      <c r="F92" s="78"/>
      <c r="G92" s="25"/>
      <c r="H92" s="78"/>
      <c r="I92" s="25"/>
      <c r="J92" s="78"/>
      <c r="K92" s="25"/>
      <c r="L92" s="78"/>
      <c r="M92" s="25"/>
      <c r="N92" s="78"/>
      <c r="O92" s="25"/>
      <c r="P92" s="78"/>
      <c r="Q92" s="25"/>
      <c r="R92" s="78"/>
      <c r="S92" s="25"/>
      <c r="T92" s="78"/>
      <c r="U92" s="25"/>
      <c r="V92" s="78"/>
      <c r="W92" s="25"/>
      <c r="X92" s="78"/>
      <c r="Y92" s="25"/>
      <c r="Z92" s="78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8"/>
      <c r="E93" s="25"/>
      <c r="F93" s="78"/>
      <c r="G93" s="25"/>
      <c r="H93" s="78"/>
      <c r="I93" s="25"/>
      <c r="J93" s="78"/>
      <c r="K93" s="25"/>
      <c r="L93" s="78"/>
      <c r="M93" s="25"/>
      <c r="N93" s="78"/>
      <c r="O93" s="25"/>
      <c r="P93" s="78"/>
      <c r="Q93" s="25"/>
      <c r="R93" s="78"/>
      <c r="S93" s="25"/>
      <c r="T93" s="78"/>
      <c r="U93" s="25"/>
      <c r="V93" s="78"/>
      <c r="W93" s="25"/>
      <c r="X93" s="78"/>
      <c r="Y93" s="25"/>
      <c r="Z93" s="78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8"/>
      <c r="E94" s="25"/>
      <c r="F94" s="78"/>
      <c r="G94" s="25"/>
      <c r="H94" s="78"/>
      <c r="I94" s="25"/>
      <c r="J94" s="78"/>
      <c r="K94" s="25"/>
      <c r="L94" s="78"/>
      <c r="M94" s="25"/>
      <c r="N94" s="78"/>
      <c r="O94" s="25"/>
      <c r="P94" s="78"/>
      <c r="Q94" s="25"/>
      <c r="R94" s="78"/>
      <c r="S94" s="25"/>
      <c r="T94" s="78"/>
      <c r="U94" s="25"/>
      <c r="V94" s="78"/>
      <c r="W94" s="25"/>
      <c r="X94" s="78"/>
      <c r="Y94" s="25"/>
      <c r="Z94" s="78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8"/>
      <c r="E95" s="25"/>
      <c r="F95" s="78"/>
      <c r="G95" s="25"/>
      <c r="H95" s="78"/>
      <c r="I95" s="25"/>
      <c r="J95" s="78"/>
      <c r="K95" s="25"/>
      <c r="L95" s="78"/>
      <c r="M95" s="25"/>
      <c r="N95" s="78"/>
      <c r="O95" s="25"/>
      <c r="P95" s="78"/>
      <c r="Q95" s="25"/>
      <c r="R95" s="78"/>
      <c r="S95" s="25"/>
      <c r="T95" s="78"/>
      <c r="U95" s="25"/>
      <c r="V95" s="78"/>
      <c r="W95" s="25"/>
      <c r="X95" s="78"/>
      <c r="Y95" s="25"/>
      <c r="Z95" s="78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8"/>
      <c r="E96" s="25"/>
      <c r="F96" s="78"/>
      <c r="G96" s="25"/>
      <c r="H96" s="78"/>
      <c r="I96" s="25"/>
      <c r="J96" s="78"/>
      <c r="K96" s="25"/>
      <c r="L96" s="78"/>
      <c r="M96" s="25"/>
      <c r="N96" s="78"/>
      <c r="O96" s="25"/>
      <c r="P96" s="78"/>
      <c r="Q96" s="25"/>
      <c r="R96" s="78"/>
      <c r="S96" s="25"/>
      <c r="T96" s="78"/>
      <c r="U96" s="25"/>
      <c r="V96" s="78"/>
      <c r="W96" s="25"/>
      <c r="X96" s="78"/>
      <c r="Y96" s="25"/>
      <c r="Z96" s="78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8"/>
      <c r="E97" s="25"/>
      <c r="F97" s="78"/>
      <c r="G97" s="25"/>
      <c r="H97" s="78"/>
      <c r="I97" s="25"/>
      <c r="J97" s="78"/>
      <c r="K97" s="25"/>
      <c r="L97" s="78"/>
      <c r="M97" s="25"/>
      <c r="N97" s="78"/>
      <c r="O97" s="25"/>
      <c r="P97" s="78"/>
      <c r="Q97" s="25"/>
      <c r="R97" s="78"/>
      <c r="S97" s="25"/>
      <c r="T97" s="78"/>
      <c r="U97" s="25"/>
      <c r="V97" s="78"/>
      <c r="W97" s="25"/>
      <c r="X97" s="78"/>
      <c r="Y97" s="25"/>
      <c r="Z97" s="78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8"/>
      <c r="E98" s="25"/>
      <c r="F98" s="78"/>
      <c r="G98" s="25"/>
      <c r="H98" s="78"/>
      <c r="I98" s="25"/>
      <c r="J98" s="78"/>
      <c r="K98" s="25"/>
      <c r="L98" s="78"/>
      <c r="M98" s="25"/>
      <c r="N98" s="78"/>
      <c r="O98" s="25"/>
      <c r="P98" s="78"/>
      <c r="Q98" s="25"/>
      <c r="R98" s="78"/>
      <c r="S98" s="25"/>
      <c r="T98" s="78"/>
      <c r="U98" s="25"/>
      <c r="V98" s="78"/>
      <c r="W98" s="25"/>
      <c r="X98" s="78"/>
      <c r="Y98" s="25"/>
      <c r="Z98" s="78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8"/>
      <c r="E99" s="25"/>
      <c r="F99" s="78"/>
      <c r="G99" s="25"/>
      <c r="H99" s="78"/>
      <c r="I99" s="25"/>
      <c r="J99" s="78"/>
      <c r="K99" s="25"/>
      <c r="L99" s="78"/>
      <c r="M99" s="25"/>
      <c r="N99" s="78"/>
      <c r="O99" s="25"/>
      <c r="P99" s="78"/>
      <c r="Q99" s="25"/>
      <c r="R99" s="78"/>
      <c r="S99" s="25"/>
      <c r="T99" s="78"/>
      <c r="U99" s="25"/>
      <c r="V99" s="78"/>
      <c r="W99" s="25"/>
      <c r="X99" s="78"/>
      <c r="Y99" s="25"/>
      <c r="Z99" s="78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8"/>
      <c r="E100" s="25"/>
      <c r="F100" s="78"/>
      <c r="G100" s="25"/>
      <c r="H100" s="78"/>
      <c r="I100" s="25"/>
      <c r="J100" s="78"/>
      <c r="K100" s="25"/>
      <c r="L100" s="78"/>
      <c r="M100" s="25"/>
      <c r="N100" s="78"/>
      <c r="O100" s="25"/>
      <c r="P100" s="78"/>
      <c r="Q100" s="25"/>
      <c r="R100" s="78"/>
      <c r="S100" s="25"/>
      <c r="T100" s="78"/>
      <c r="U100" s="25"/>
      <c r="V100" s="78"/>
      <c r="W100" s="25"/>
      <c r="X100" s="78"/>
      <c r="Y100" s="25"/>
      <c r="Z100" s="78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8"/>
      <c r="E101" s="25"/>
      <c r="F101" s="78"/>
      <c r="G101" s="25"/>
      <c r="H101" s="78"/>
      <c r="I101" s="25"/>
      <c r="J101" s="78"/>
      <c r="K101" s="25"/>
      <c r="L101" s="78"/>
      <c r="M101" s="25"/>
      <c r="N101" s="78"/>
      <c r="O101" s="25"/>
      <c r="P101" s="78"/>
      <c r="Q101" s="25"/>
      <c r="R101" s="78"/>
      <c r="S101" s="25"/>
      <c r="T101" s="78"/>
      <c r="U101" s="25"/>
      <c r="V101" s="78"/>
      <c r="W101" s="25"/>
      <c r="X101" s="78"/>
      <c r="Y101" s="25"/>
      <c r="Z101" s="78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8"/>
      <c r="E102" s="25"/>
      <c r="F102" s="78"/>
      <c r="G102" s="25"/>
      <c r="H102" s="78"/>
      <c r="I102" s="25"/>
      <c r="J102" s="78"/>
      <c r="K102" s="25"/>
      <c r="L102" s="78"/>
      <c r="M102" s="25"/>
      <c r="N102" s="78"/>
      <c r="O102" s="25"/>
      <c r="P102" s="78"/>
      <c r="Q102" s="25"/>
      <c r="R102" s="78"/>
      <c r="S102" s="25"/>
      <c r="T102" s="78"/>
      <c r="U102" s="25"/>
      <c r="V102" s="78"/>
      <c r="W102" s="25"/>
      <c r="X102" s="78"/>
      <c r="Y102" s="25"/>
      <c r="Z102" s="78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8"/>
      <c r="E103" s="25"/>
      <c r="F103" s="78"/>
      <c r="G103" s="25"/>
      <c r="H103" s="78"/>
      <c r="I103" s="25"/>
      <c r="J103" s="78"/>
      <c r="K103" s="25"/>
      <c r="L103" s="78"/>
      <c r="M103" s="25"/>
      <c r="N103" s="78"/>
      <c r="O103" s="25"/>
      <c r="P103" s="78"/>
      <c r="Q103" s="25"/>
      <c r="R103" s="78"/>
      <c r="S103" s="25"/>
      <c r="T103" s="78"/>
      <c r="U103" s="25"/>
      <c r="V103" s="78"/>
      <c r="W103" s="25"/>
      <c r="X103" s="78"/>
      <c r="Y103" s="25"/>
      <c r="Z103" s="78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8"/>
      <c r="E104" s="25"/>
      <c r="F104" s="78"/>
      <c r="G104" s="25"/>
      <c r="H104" s="78"/>
      <c r="I104" s="25"/>
      <c r="J104" s="78"/>
      <c r="K104" s="25"/>
      <c r="L104" s="78"/>
      <c r="M104" s="25"/>
      <c r="N104" s="78"/>
      <c r="O104" s="25"/>
      <c r="P104" s="78"/>
      <c r="Q104" s="25"/>
      <c r="R104" s="78"/>
      <c r="S104" s="25"/>
      <c r="T104" s="78"/>
      <c r="U104" s="25"/>
      <c r="V104" s="78"/>
      <c r="W104" s="25"/>
      <c r="X104" s="78"/>
      <c r="Y104" s="25"/>
      <c r="Z104" s="78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8"/>
      <c r="E105" s="25"/>
      <c r="F105" s="78"/>
      <c r="G105" s="25"/>
      <c r="H105" s="78"/>
      <c r="I105" s="25"/>
      <c r="J105" s="78"/>
      <c r="K105" s="25"/>
      <c r="L105" s="78"/>
      <c r="M105" s="25"/>
      <c r="N105" s="78"/>
      <c r="O105" s="25"/>
      <c r="P105" s="78"/>
      <c r="Q105" s="25"/>
      <c r="R105" s="78"/>
      <c r="S105" s="25"/>
      <c r="T105" s="78"/>
      <c r="U105" s="25"/>
      <c r="V105" s="78"/>
      <c r="W105" s="25"/>
      <c r="X105" s="78"/>
      <c r="Y105" s="25"/>
      <c r="Z105" s="78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8"/>
      <c r="E106" s="25"/>
      <c r="F106" s="78"/>
      <c r="G106" s="25"/>
      <c r="H106" s="78"/>
      <c r="I106" s="25"/>
      <c r="J106" s="78"/>
      <c r="K106" s="25"/>
      <c r="L106" s="78"/>
      <c r="M106" s="25"/>
      <c r="N106" s="78"/>
      <c r="O106" s="25"/>
      <c r="P106" s="78"/>
      <c r="Q106" s="25"/>
      <c r="R106" s="78"/>
      <c r="S106" s="25"/>
      <c r="T106" s="78"/>
      <c r="U106" s="25"/>
      <c r="V106" s="78"/>
      <c r="W106" s="25"/>
      <c r="X106" s="78"/>
      <c r="Y106" s="25"/>
      <c r="Z106" s="78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8"/>
      <c r="E107" s="25"/>
      <c r="F107" s="78"/>
      <c r="G107" s="25"/>
      <c r="H107" s="78"/>
      <c r="I107" s="25"/>
      <c r="J107" s="78"/>
      <c r="K107" s="25"/>
      <c r="L107" s="78"/>
      <c r="M107" s="25"/>
      <c r="N107" s="78"/>
      <c r="O107" s="25"/>
      <c r="P107" s="78"/>
      <c r="Q107" s="25"/>
      <c r="R107" s="78"/>
      <c r="S107" s="25"/>
      <c r="T107" s="78"/>
      <c r="U107" s="25"/>
      <c r="V107" s="78"/>
      <c r="W107" s="25"/>
      <c r="X107" s="78"/>
      <c r="Y107" s="25"/>
      <c r="Z107" s="78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8"/>
      <c r="E108" s="25"/>
      <c r="F108" s="78"/>
      <c r="G108" s="25"/>
      <c r="H108" s="78"/>
      <c r="I108" s="25"/>
      <c r="J108" s="78"/>
      <c r="K108" s="25"/>
      <c r="L108" s="78"/>
      <c r="M108" s="25"/>
      <c r="N108" s="78"/>
      <c r="O108" s="25"/>
      <c r="P108" s="78"/>
      <c r="Q108" s="25"/>
      <c r="R108" s="78"/>
      <c r="S108" s="25"/>
      <c r="T108" s="78"/>
      <c r="U108" s="25"/>
      <c r="V108" s="78"/>
      <c r="W108" s="25"/>
      <c r="X108" s="78"/>
      <c r="Y108" s="25"/>
      <c r="Z108" s="78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8"/>
      <c r="E109" s="25"/>
      <c r="F109" s="78"/>
      <c r="G109" s="25"/>
      <c r="H109" s="78"/>
      <c r="I109" s="25"/>
      <c r="J109" s="78"/>
      <c r="K109" s="25"/>
      <c r="L109" s="78"/>
      <c r="M109" s="25"/>
      <c r="N109" s="78"/>
      <c r="O109" s="25"/>
      <c r="P109" s="78"/>
      <c r="Q109" s="25"/>
      <c r="R109" s="78"/>
      <c r="S109" s="25"/>
      <c r="T109" s="78"/>
      <c r="U109" s="25"/>
      <c r="V109" s="78"/>
      <c r="W109" s="25"/>
      <c r="X109" s="78"/>
      <c r="Y109" s="25"/>
      <c r="Z109" s="78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8"/>
      <c r="E110" s="25"/>
      <c r="F110" s="78"/>
      <c r="G110" s="25"/>
      <c r="H110" s="78"/>
      <c r="I110" s="25"/>
      <c r="J110" s="78"/>
      <c r="K110" s="25"/>
      <c r="L110" s="78"/>
      <c r="M110" s="25"/>
      <c r="N110" s="78"/>
      <c r="O110" s="25"/>
      <c r="P110" s="78"/>
      <c r="Q110" s="25"/>
      <c r="R110" s="78"/>
      <c r="S110" s="25"/>
      <c r="T110" s="78"/>
      <c r="U110" s="25"/>
      <c r="V110" s="78"/>
      <c r="W110" s="25"/>
      <c r="X110" s="78"/>
      <c r="Y110" s="25"/>
      <c r="Z110" s="78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8"/>
      <c r="E111" s="25"/>
      <c r="F111" s="78"/>
      <c r="G111" s="25"/>
      <c r="H111" s="78"/>
      <c r="I111" s="25"/>
      <c r="J111" s="78"/>
      <c r="K111" s="25"/>
      <c r="L111" s="78"/>
      <c r="M111" s="25"/>
      <c r="N111" s="78"/>
      <c r="O111" s="25"/>
      <c r="P111" s="78"/>
      <c r="Q111" s="25"/>
      <c r="R111" s="78"/>
      <c r="S111" s="25"/>
      <c r="T111" s="78"/>
      <c r="U111" s="25"/>
      <c r="V111" s="78"/>
      <c r="W111" s="25"/>
      <c r="X111" s="78"/>
      <c r="Y111" s="25"/>
      <c r="Z111" s="78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8"/>
      <c r="E112" s="25"/>
      <c r="F112" s="78"/>
      <c r="G112" s="25"/>
      <c r="H112" s="78"/>
      <c r="I112" s="25"/>
      <c r="J112" s="78"/>
      <c r="K112" s="25"/>
      <c r="L112" s="78"/>
      <c r="M112" s="25"/>
      <c r="N112" s="78"/>
      <c r="O112" s="25"/>
      <c r="P112" s="78"/>
      <c r="Q112" s="25"/>
      <c r="R112" s="78"/>
      <c r="S112" s="25"/>
      <c r="T112" s="78"/>
      <c r="U112" s="25"/>
      <c r="V112" s="78"/>
      <c r="W112" s="25"/>
      <c r="X112" s="78"/>
      <c r="Y112" s="25"/>
      <c r="Z112" s="78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8"/>
      <c r="E113" s="25"/>
      <c r="F113" s="78"/>
      <c r="G113" s="25"/>
      <c r="H113" s="78"/>
      <c r="I113" s="25"/>
      <c r="J113" s="78"/>
      <c r="K113" s="25"/>
      <c r="L113" s="78"/>
      <c r="M113" s="25"/>
      <c r="N113" s="78"/>
      <c r="O113" s="25"/>
      <c r="P113" s="78"/>
      <c r="Q113" s="25"/>
      <c r="R113" s="78"/>
      <c r="S113" s="25"/>
      <c r="T113" s="78"/>
      <c r="U113" s="25"/>
      <c r="V113" s="78"/>
      <c r="W113" s="25"/>
      <c r="X113" s="78"/>
      <c r="Y113" s="25"/>
      <c r="Z113" s="78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8"/>
      <c r="E114" s="25"/>
      <c r="F114" s="78"/>
      <c r="G114" s="25"/>
      <c r="H114" s="78"/>
      <c r="I114" s="25"/>
      <c r="J114" s="78"/>
      <c r="K114" s="25"/>
      <c r="L114" s="78"/>
      <c r="M114" s="25"/>
      <c r="N114" s="78"/>
      <c r="O114" s="25"/>
      <c r="P114" s="78"/>
      <c r="Q114" s="25"/>
      <c r="R114" s="78"/>
      <c r="S114" s="25"/>
      <c r="T114" s="78"/>
      <c r="U114" s="25"/>
      <c r="V114" s="78"/>
      <c r="W114" s="25"/>
      <c r="X114" s="78"/>
      <c r="Y114" s="25"/>
      <c r="Z114" s="78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8"/>
      <c r="E115" s="25"/>
      <c r="F115" s="78"/>
      <c r="G115" s="25"/>
      <c r="H115" s="78"/>
      <c r="I115" s="25"/>
      <c r="J115" s="78"/>
      <c r="K115" s="25"/>
      <c r="L115" s="78"/>
      <c r="M115" s="25"/>
      <c r="N115" s="78"/>
      <c r="O115" s="25"/>
      <c r="P115" s="78"/>
      <c r="Q115" s="25"/>
      <c r="R115" s="78"/>
      <c r="S115" s="25"/>
      <c r="T115" s="78"/>
      <c r="U115" s="25"/>
      <c r="V115" s="78"/>
      <c r="W115" s="25"/>
      <c r="X115" s="78"/>
      <c r="Y115" s="25"/>
      <c r="Z115" s="78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8"/>
      <c r="E116" s="25"/>
      <c r="F116" s="78"/>
      <c r="G116" s="25"/>
      <c r="H116" s="78"/>
      <c r="I116" s="25"/>
      <c r="J116" s="78"/>
      <c r="K116" s="25"/>
      <c r="L116" s="78"/>
      <c r="M116" s="25"/>
      <c r="N116" s="78"/>
      <c r="O116" s="25"/>
      <c r="P116" s="78"/>
      <c r="Q116" s="25"/>
      <c r="R116" s="78"/>
      <c r="S116" s="25"/>
      <c r="T116" s="78"/>
      <c r="U116" s="25"/>
      <c r="V116" s="78"/>
      <c r="W116" s="25"/>
      <c r="X116" s="78"/>
      <c r="Y116" s="25"/>
      <c r="Z116" s="78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8"/>
      <c r="E117" s="25"/>
      <c r="F117" s="78"/>
      <c r="G117" s="25"/>
      <c r="H117" s="78"/>
      <c r="I117" s="25"/>
      <c r="J117" s="78"/>
      <c r="K117" s="25"/>
      <c r="L117" s="78"/>
      <c r="M117" s="25"/>
      <c r="N117" s="78"/>
      <c r="O117" s="25"/>
      <c r="P117" s="78"/>
      <c r="Q117" s="25"/>
      <c r="R117" s="78"/>
      <c r="S117" s="25"/>
      <c r="T117" s="78"/>
      <c r="U117" s="25"/>
      <c r="V117" s="78"/>
      <c r="W117" s="25"/>
      <c r="X117" s="78"/>
      <c r="Y117" s="25"/>
      <c r="Z117" s="78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8"/>
      <c r="E118" s="25"/>
      <c r="F118" s="78"/>
      <c r="G118" s="25"/>
      <c r="H118" s="78"/>
      <c r="I118" s="25"/>
      <c r="J118" s="78"/>
      <c r="K118" s="25"/>
      <c r="L118" s="78"/>
      <c r="M118" s="25"/>
      <c r="N118" s="78"/>
      <c r="O118" s="25"/>
      <c r="P118" s="78"/>
      <c r="Q118" s="25"/>
      <c r="R118" s="78"/>
      <c r="S118" s="25"/>
      <c r="T118" s="78"/>
      <c r="U118" s="25"/>
      <c r="V118" s="78"/>
      <c r="W118" s="25"/>
      <c r="X118" s="78"/>
      <c r="Y118" s="25"/>
      <c r="Z118" s="78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8"/>
      <c r="E119" s="25"/>
      <c r="F119" s="78"/>
      <c r="G119" s="25"/>
      <c r="H119" s="78"/>
      <c r="I119" s="25"/>
      <c r="J119" s="78"/>
      <c r="K119" s="25"/>
      <c r="L119" s="78"/>
      <c r="M119" s="25"/>
      <c r="N119" s="78"/>
      <c r="O119" s="25"/>
      <c r="P119" s="78"/>
      <c r="Q119" s="25"/>
      <c r="R119" s="78"/>
      <c r="S119" s="25"/>
      <c r="T119" s="78"/>
      <c r="U119" s="25"/>
      <c r="V119" s="78"/>
      <c r="W119" s="25"/>
      <c r="X119" s="78"/>
      <c r="Y119" s="25"/>
      <c r="Z119" s="78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8"/>
      <c r="E120" s="25"/>
      <c r="F120" s="78"/>
      <c r="G120" s="25"/>
      <c r="H120" s="78"/>
      <c r="I120" s="25"/>
      <c r="J120" s="78"/>
      <c r="K120" s="25"/>
      <c r="L120" s="78"/>
      <c r="M120" s="25"/>
      <c r="N120" s="78"/>
      <c r="O120" s="25"/>
      <c r="P120" s="78"/>
      <c r="Q120" s="25"/>
      <c r="R120" s="78"/>
      <c r="S120" s="25"/>
      <c r="T120" s="78"/>
      <c r="U120" s="25"/>
      <c r="V120" s="78"/>
      <c r="W120" s="25"/>
      <c r="X120" s="78"/>
      <c r="Y120" s="25"/>
      <c r="Z120" s="78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8"/>
      <c r="E121" s="25"/>
      <c r="F121" s="78"/>
      <c r="G121" s="25"/>
      <c r="H121" s="78"/>
      <c r="I121" s="25"/>
      <c r="J121" s="78"/>
      <c r="K121" s="25"/>
      <c r="L121" s="78"/>
      <c r="M121" s="25"/>
      <c r="N121" s="78"/>
      <c r="O121" s="25"/>
      <c r="P121" s="78"/>
      <c r="Q121" s="25"/>
      <c r="R121" s="78"/>
      <c r="S121" s="25"/>
      <c r="T121" s="78"/>
      <c r="U121" s="25"/>
      <c r="V121" s="78"/>
      <c r="W121" s="25"/>
      <c r="X121" s="78"/>
      <c r="Y121" s="25"/>
      <c r="Z121" s="78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8"/>
      <c r="E122" s="25"/>
      <c r="F122" s="78"/>
      <c r="G122" s="25"/>
      <c r="H122" s="78"/>
      <c r="I122" s="25"/>
      <c r="J122" s="78"/>
      <c r="K122" s="25"/>
      <c r="L122" s="78"/>
      <c r="M122" s="25"/>
      <c r="N122" s="78"/>
      <c r="O122" s="25"/>
      <c r="P122" s="78"/>
      <c r="Q122" s="25"/>
      <c r="R122" s="78"/>
      <c r="S122" s="25"/>
      <c r="T122" s="78"/>
      <c r="U122" s="25"/>
      <c r="V122" s="78"/>
      <c r="W122" s="25"/>
      <c r="X122" s="78"/>
      <c r="Y122" s="25"/>
      <c r="Z122" s="78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8"/>
      <c r="E123" s="25"/>
      <c r="F123" s="78"/>
      <c r="G123" s="25"/>
      <c r="H123" s="78"/>
      <c r="I123" s="25"/>
      <c r="J123" s="78"/>
      <c r="K123" s="25"/>
      <c r="L123" s="78"/>
      <c r="M123" s="25"/>
      <c r="N123" s="78"/>
      <c r="O123" s="25"/>
      <c r="P123" s="78"/>
      <c r="Q123" s="25"/>
      <c r="R123" s="78"/>
      <c r="S123" s="25"/>
      <c r="T123" s="78"/>
      <c r="U123" s="25"/>
      <c r="V123" s="78"/>
      <c r="W123" s="25"/>
      <c r="X123" s="78"/>
      <c r="Y123" s="25"/>
      <c r="Z123" s="78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8"/>
      <c r="E124" s="25"/>
      <c r="F124" s="78"/>
      <c r="G124" s="25"/>
      <c r="H124" s="78"/>
      <c r="I124" s="25"/>
      <c r="J124" s="78"/>
      <c r="K124" s="25"/>
      <c r="L124" s="78"/>
      <c r="M124" s="25"/>
      <c r="N124" s="78"/>
      <c r="O124" s="25"/>
      <c r="P124" s="78"/>
      <c r="Q124" s="25"/>
      <c r="R124" s="78"/>
      <c r="S124" s="25"/>
      <c r="T124" s="78"/>
      <c r="U124" s="25"/>
      <c r="V124" s="78"/>
      <c r="W124" s="25"/>
      <c r="X124" s="78"/>
      <c r="Y124" s="25"/>
      <c r="Z124" s="78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8"/>
      <c r="E125" s="25"/>
      <c r="F125" s="78"/>
      <c r="G125" s="25"/>
      <c r="H125" s="78"/>
      <c r="I125" s="25"/>
      <c r="J125" s="78"/>
      <c r="K125" s="25"/>
      <c r="L125" s="78"/>
      <c r="M125" s="25"/>
      <c r="N125" s="78"/>
      <c r="O125" s="25"/>
      <c r="P125" s="78"/>
      <c r="Q125" s="25"/>
      <c r="R125" s="78"/>
      <c r="S125" s="25"/>
      <c r="T125" s="78"/>
      <c r="U125" s="25"/>
      <c r="V125" s="78"/>
      <c r="W125" s="25"/>
      <c r="X125" s="78"/>
      <c r="Y125" s="25"/>
      <c r="Z125" s="78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8"/>
      <c r="E126" s="25"/>
      <c r="F126" s="78"/>
      <c r="G126" s="25"/>
      <c r="H126" s="78"/>
      <c r="I126" s="25"/>
      <c r="J126" s="78"/>
      <c r="K126" s="25"/>
      <c r="L126" s="78"/>
      <c r="M126" s="25"/>
      <c r="N126" s="78"/>
      <c r="O126" s="25"/>
      <c r="P126" s="78"/>
      <c r="Q126" s="25"/>
      <c r="R126" s="78"/>
      <c r="S126" s="25"/>
      <c r="T126" s="78"/>
      <c r="U126" s="25"/>
      <c r="V126" s="78"/>
      <c r="W126" s="25"/>
      <c r="X126" s="78"/>
      <c r="Y126" s="25"/>
      <c r="Z126" s="78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8"/>
      <c r="E127" s="25"/>
      <c r="F127" s="78"/>
      <c r="G127" s="25"/>
      <c r="H127" s="78"/>
      <c r="I127" s="25"/>
      <c r="J127" s="78"/>
      <c r="K127" s="25"/>
      <c r="L127" s="78"/>
      <c r="M127" s="25"/>
      <c r="N127" s="78"/>
      <c r="O127" s="25"/>
      <c r="P127" s="78"/>
      <c r="Q127" s="25"/>
      <c r="R127" s="78"/>
      <c r="S127" s="25"/>
      <c r="T127" s="78"/>
      <c r="U127" s="25"/>
      <c r="V127" s="78"/>
      <c r="W127" s="25"/>
      <c r="X127" s="78"/>
      <c r="Y127" s="25"/>
      <c r="Z127" s="78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8"/>
      <c r="E128" s="25"/>
      <c r="F128" s="78"/>
      <c r="G128" s="25"/>
      <c r="H128" s="78"/>
      <c r="I128" s="25"/>
      <c r="J128" s="78"/>
      <c r="K128" s="25"/>
      <c r="L128" s="78"/>
      <c r="M128" s="25"/>
      <c r="N128" s="78"/>
      <c r="O128" s="25"/>
      <c r="P128" s="78"/>
      <c r="Q128" s="25"/>
      <c r="R128" s="78"/>
      <c r="S128" s="25"/>
      <c r="T128" s="78"/>
      <c r="U128" s="25"/>
      <c r="V128" s="78"/>
      <c r="W128" s="25"/>
      <c r="X128" s="78"/>
      <c r="Y128" s="25"/>
      <c r="Z128" s="78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8"/>
      <c r="E129" s="25"/>
      <c r="F129" s="78"/>
      <c r="G129" s="25"/>
      <c r="H129" s="78"/>
      <c r="I129" s="25"/>
      <c r="J129" s="78"/>
      <c r="K129" s="25"/>
      <c r="L129" s="78"/>
      <c r="M129" s="25"/>
      <c r="N129" s="78"/>
      <c r="O129" s="25"/>
      <c r="P129" s="78"/>
      <c r="Q129" s="25"/>
      <c r="R129" s="78"/>
      <c r="S129" s="25"/>
      <c r="T129" s="78"/>
      <c r="U129" s="25"/>
      <c r="V129" s="78"/>
      <c r="W129" s="25"/>
      <c r="X129" s="78"/>
      <c r="Y129" s="25"/>
      <c r="Z129" s="78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8"/>
      <c r="E130" s="25"/>
      <c r="F130" s="78"/>
      <c r="G130" s="25"/>
      <c r="H130" s="78"/>
      <c r="I130" s="25"/>
      <c r="J130" s="78"/>
      <c r="K130" s="25"/>
      <c r="L130" s="78"/>
      <c r="M130" s="25"/>
      <c r="N130" s="78"/>
      <c r="O130" s="25"/>
      <c r="P130" s="78"/>
      <c r="Q130" s="25"/>
      <c r="R130" s="78"/>
      <c r="S130" s="25"/>
      <c r="T130" s="78"/>
      <c r="U130" s="25"/>
      <c r="V130" s="78"/>
      <c r="W130" s="25"/>
      <c r="X130" s="78"/>
      <c r="Y130" s="25"/>
      <c r="Z130" s="78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8"/>
      <c r="E131" s="25"/>
      <c r="F131" s="78"/>
      <c r="G131" s="25"/>
      <c r="H131" s="78"/>
      <c r="I131" s="25"/>
      <c r="J131" s="78"/>
      <c r="K131" s="25"/>
      <c r="L131" s="78"/>
      <c r="M131" s="25"/>
      <c r="N131" s="78"/>
      <c r="O131" s="25"/>
      <c r="P131" s="78"/>
      <c r="Q131" s="25"/>
      <c r="R131" s="78"/>
      <c r="S131" s="25"/>
      <c r="T131" s="78"/>
      <c r="U131" s="25"/>
      <c r="V131" s="78"/>
      <c r="W131" s="25"/>
      <c r="X131" s="78"/>
      <c r="Y131" s="25"/>
      <c r="Z131" s="78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8"/>
      <c r="E132" s="25"/>
      <c r="F132" s="78"/>
      <c r="G132" s="25"/>
      <c r="H132" s="78"/>
      <c r="I132" s="25"/>
      <c r="J132" s="78"/>
      <c r="K132" s="25"/>
      <c r="L132" s="78"/>
      <c r="M132" s="25"/>
      <c r="N132" s="78"/>
      <c r="O132" s="25"/>
      <c r="P132" s="78"/>
      <c r="Q132" s="25"/>
      <c r="R132" s="78"/>
      <c r="S132" s="25"/>
      <c r="T132" s="78"/>
      <c r="U132" s="25"/>
      <c r="V132" s="78"/>
      <c r="W132" s="25"/>
      <c r="X132" s="78"/>
      <c r="Y132" s="25"/>
      <c r="Z132" s="78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8"/>
      <c r="E133" s="25"/>
      <c r="F133" s="78"/>
      <c r="G133" s="25"/>
      <c r="H133" s="78"/>
      <c r="I133" s="25"/>
      <c r="J133" s="78"/>
      <c r="K133" s="25"/>
      <c r="L133" s="78"/>
      <c r="M133" s="25"/>
      <c r="N133" s="78"/>
      <c r="O133" s="25"/>
      <c r="P133" s="78"/>
      <c r="Q133" s="25"/>
      <c r="R133" s="78"/>
      <c r="S133" s="25"/>
      <c r="T133" s="78"/>
      <c r="U133" s="25"/>
      <c r="V133" s="78"/>
      <c r="W133" s="25"/>
      <c r="X133" s="78"/>
      <c r="Y133" s="25"/>
      <c r="Z133" s="78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8"/>
      <c r="E134" s="25"/>
      <c r="F134" s="78"/>
      <c r="G134" s="25"/>
      <c r="H134" s="78"/>
      <c r="I134" s="25"/>
      <c r="J134" s="78"/>
      <c r="K134" s="25"/>
      <c r="L134" s="78"/>
      <c r="M134" s="25"/>
      <c r="N134" s="78"/>
      <c r="O134" s="25"/>
      <c r="P134" s="78"/>
      <c r="Q134" s="25"/>
      <c r="R134" s="78"/>
      <c r="S134" s="25"/>
      <c r="T134" s="78"/>
      <c r="U134" s="25"/>
      <c r="V134" s="78"/>
      <c r="W134" s="25"/>
      <c r="X134" s="78"/>
      <c r="Y134" s="25"/>
      <c r="Z134" s="78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8"/>
      <c r="E135" s="25"/>
      <c r="F135" s="78"/>
      <c r="G135" s="25"/>
      <c r="H135" s="78"/>
      <c r="I135" s="25"/>
      <c r="J135" s="78"/>
      <c r="K135" s="25"/>
      <c r="L135" s="78"/>
      <c r="M135" s="25"/>
      <c r="N135" s="78"/>
      <c r="O135" s="25"/>
      <c r="P135" s="78"/>
      <c r="Q135" s="25"/>
      <c r="R135" s="78"/>
      <c r="S135" s="25"/>
      <c r="T135" s="78"/>
      <c r="U135" s="25"/>
      <c r="V135" s="78"/>
      <c r="W135" s="25"/>
      <c r="X135" s="78"/>
      <c r="Y135" s="25"/>
      <c r="Z135" s="78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8"/>
      <c r="E136" s="25"/>
      <c r="F136" s="78"/>
      <c r="G136" s="25"/>
      <c r="H136" s="78"/>
      <c r="I136" s="25"/>
      <c r="J136" s="78"/>
      <c r="K136" s="25"/>
      <c r="L136" s="78"/>
      <c r="M136" s="25"/>
      <c r="N136" s="78"/>
      <c r="O136" s="25"/>
      <c r="P136" s="78"/>
      <c r="Q136" s="25"/>
      <c r="R136" s="78"/>
      <c r="S136" s="25"/>
      <c r="T136" s="78"/>
      <c r="U136" s="25"/>
      <c r="V136" s="78"/>
      <c r="W136" s="25"/>
      <c r="X136" s="78"/>
      <c r="Y136" s="25"/>
      <c r="Z136" s="78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8"/>
      <c r="E137" s="25"/>
      <c r="F137" s="78"/>
      <c r="G137" s="25"/>
      <c r="H137" s="78"/>
      <c r="I137" s="25"/>
      <c r="J137" s="78"/>
      <c r="K137" s="25"/>
      <c r="L137" s="78"/>
      <c r="M137" s="25"/>
      <c r="N137" s="78"/>
      <c r="O137" s="25"/>
      <c r="P137" s="78"/>
      <c r="Q137" s="25"/>
      <c r="R137" s="78"/>
      <c r="S137" s="25"/>
      <c r="T137" s="78"/>
      <c r="U137" s="25"/>
      <c r="V137" s="78"/>
      <c r="W137" s="25"/>
      <c r="X137" s="78"/>
      <c r="Y137" s="25"/>
      <c r="Z137" s="78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8"/>
      <c r="E138" s="25"/>
      <c r="F138" s="78"/>
      <c r="G138" s="25"/>
      <c r="H138" s="78"/>
      <c r="I138" s="25"/>
      <c r="J138" s="78"/>
      <c r="K138" s="25"/>
      <c r="L138" s="78"/>
      <c r="M138" s="25"/>
      <c r="N138" s="78"/>
      <c r="O138" s="25"/>
      <c r="P138" s="78"/>
      <c r="Q138" s="25"/>
      <c r="R138" s="78"/>
      <c r="S138" s="25"/>
      <c r="T138" s="78"/>
      <c r="U138" s="25"/>
      <c r="V138" s="78"/>
      <c r="W138" s="25"/>
      <c r="X138" s="78"/>
      <c r="Y138" s="25"/>
      <c r="Z138" s="78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8"/>
      <c r="E139" s="25"/>
      <c r="F139" s="78"/>
      <c r="G139" s="25"/>
      <c r="H139" s="78"/>
      <c r="I139" s="25"/>
      <c r="J139" s="78"/>
      <c r="K139" s="25"/>
      <c r="L139" s="78"/>
      <c r="M139" s="25"/>
      <c r="N139" s="78"/>
      <c r="O139" s="25"/>
      <c r="P139" s="78"/>
      <c r="Q139" s="25"/>
      <c r="R139" s="78"/>
      <c r="S139" s="25"/>
      <c r="T139" s="78"/>
      <c r="U139" s="25"/>
      <c r="V139" s="78"/>
      <c r="W139" s="25"/>
      <c r="X139" s="78"/>
      <c r="Y139" s="25"/>
      <c r="Z139" s="78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8"/>
      <c r="E140" s="25"/>
      <c r="F140" s="78"/>
      <c r="G140" s="25"/>
      <c r="H140" s="78"/>
      <c r="I140" s="25"/>
      <c r="J140" s="78"/>
      <c r="K140" s="25"/>
      <c r="L140" s="78"/>
      <c r="M140" s="25"/>
      <c r="N140" s="78"/>
      <c r="O140" s="25"/>
      <c r="P140" s="78"/>
      <c r="Q140" s="25"/>
      <c r="R140" s="78"/>
      <c r="S140" s="25"/>
      <c r="T140" s="78"/>
      <c r="U140" s="25"/>
      <c r="V140" s="78"/>
      <c r="W140" s="25"/>
      <c r="X140" s="78"/>
      <c r="Y140" s="25"/>
      <c r="Z140" s="78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8"/>
      <c r="E141" s="25"/>
      <c r="F141" s="78"/>
      <c r="G141" s="25"/>
      <c r="H141" s="78"/>
      <c r="I141" s="25"/>
      <c r="J141" s="78"/>
      <c r="K141" s="25"/>
      <c r="L141" s="78"/>
      <c r="M141" s="25"/>
      <c r="N141" s="78"/>
      <c r="O141" s="25"/>
      <c r="P141" s="78"/>
      <c r="Q141" s="25"/>
      <c r="R141" s="78"/>
      <c r="S141" s="25"/>
      <c r="T141" s="78"/>
      <c r="U141" s="25"/>
      <c r="V141" s="78"/>
      <c r="W141" s="25"/>
      <c r="X141" s="78"/>
      <c r="Y141" s="25"/>
      <c r="Z141" s="78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8"/>
      <c r="E142" s="25"/>
      <c r="F142" s="78"/>
      <c r="G142" s="25"/>
      <c r="H142" s="78"/>
      <c r="I142" s="25"/>
      <c r="J142" s="78"/>
      <c r="K142" s="25"/>
      <c r="L142" s="78"/>
      <c r="M142" s="25"/>
      <c r="N142" s="78"/>
      <c r="O142" s="25"/>
      <c r="P142" s="78"/>
      <c r="Q142" s="25"/>
      <c r="R142" s="78"/>
      <c r="S142" s="25"/>
      <c r="T142" s="78"/>
      <c r="U142" s="25"/>
      <c r="V142" s="78"/>
      <c r="W142" s="25"/>
      <c r="X142" s="78"/>
      <c r="Y142" s="25"/>
      <c r="Z142" s="78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8"/>
      <c r="E143" s="25"/>
      <c r="F143" s="78"/>
      <c r="G143" s="25"/>
      <c r="H143" s="78"/>
      <c r="I143" s="25"/>
      <c r="J143" s="78"/>
      <c r="K143" s="25"/>
      <c r="L143" s="78"/>
      <c r="M143" s="25"/>
      <c r="N143" s="78"/>
      <c r="O143" s="25"/>
      <c r="P143" s="78"/>
      <c r="Q143" s="25"/>
      <c r="R143" s="78"/>
      <c r="S143" s="25"/>
      <c r="T143" s="78"/>
      <c r="U143" s="25"/>
      <c r="V143" s="78"/>
      <c r="W143" s="25"/>
      <c r="X143" s="78"/>
      <c r="Y143" s="25"/>
      <c r="Z143" s="78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8"/>
      <c r="E144" s="25"/>
      <c r="F144" s="78"/>
      <c r="G144" s="25"/>
      <c r="H144" s="78"/>
      <c r="I144" s="25"/>
      <c r="J144" s="78"/>
      <c r="K144" s="25"/>
      <c r="L144" s="78"/>
      <c r="M144" s="25"/>
      <c r="N144" s="78"/>
      <c r="O144" s="25"/>
      <c r="P144" s="78"/>
      <c r="Q144" s="25"/>
      <c r="R144" s="78"/>
      <c r="S144" s="25"/>
      <c r="T144" s="78"/>
      <c r="U144" s="25"/>
      <c r="V144" s="78"/>
      <c r="W144" s="25"/>
      <c r="X144" s="78"/>
      <c r="Y144" s="25"/>
      <c r="Z144" s="78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8"/>
      <c r="E145" s="25"/>
      <c r="F145" s="78"/>
      <c r="G145" s="25"/>
      <c r="H145" s="78"/>
      <c r="I145" s="25"/>
      <c r="J145" s="78"/>
      <c r="K145" s="25"/>
      <c r="L145" s="78"/>
      <c r="M145" s="25"/>
      <c r="N145" s="78"/>
      <c r="O145" s="25"/>
      <c r="P145" s="78"/>
      <c r="Q145" s="25"/>
      <c r="R145" s="78"/>
      <c r="S145" s="25"/>
      <c r="T145" s="78"/>
      <c r="U145" s="25"/>
      <c r="V145" s="78"/>
      <c r="W145" s="25"/>
      <c r="X145" s="78"/>
      <c r="Y145" s="25"/>
      <c r="Z145" s="78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8"/>
      <c r="E146" s="25"/>
      <c r="F146" s="78"/>
      <c r="G146" s="25"/>
      <c r="H146" s="78"/>
      <c r="I146" s="25"/>
      <c r="J146" s="78"/>
      <c r="K146" s="25"/>
      <c r="L146" s="78"/>
      <c r="M146" s="25"/>
      <c r="N146" s="78"/>
      <c r="O146" s="25"/>
      <c r="P146" s="78"/>
      <c r="Q146" s="25"/>
      <c r="R146" s="78"/>
      <c r="S146" s="25"/>
      <c r="T146" s="78"/>
      <c r="U146" s="25"/>
      <c r="V146" s="78"/>
      <c r="W146" s="25"/>
      <c r="X146" s="78"/>
      <c r="Y146" s="25"/>
      <c r="Z146" s="78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8"/>
      <c r="E147" s="25"/>
      <c r="F147" s="78"/>
      <c r="G147" s="25"/>
      <c r="H147" s="78"/>
      <c r="I147" s="25"/>
      <c r="J147" s="78"/>
      <c r="K147" s="25"/>
      <c r="L147" s="78"/>
      <c r="M147" s="25"/>
      <c r="N147" s="78"/>
      <c r="O147" s="25"/>
      <c r="P147" s="78"/>
      <c r="Q147" s="25"/>
      <c r="R147" s="78"/>
      <c r="S147" s="25"/>
      <c r="T147" s="78"/>
      <c r="U147" s="25"/>
      <c r="V147" s="78"/>
      <c r="W147" s="25"/>
      <c r="X147" s="78"/>
      <c r="Y147" s="25"/>
      <c r="Z147" s="78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8"/>
      <c r="E148" s="25"/>
      <c r="F148" s="78"/>
      <c r="G148" s="25"/>
      <c r="H148" s="78"/>
      <c r="I148" s="25"/>
      <c r="J148" s="78"/>
      <c r="K148" s="25"/>
      <c r="L148" s="78"/>
      <c r="M148" s="25"/>
      <c r="N148" s="78"/>
      <c r="O148" s="25"/>
      <c r="P148" s="78"/>
      <c r="Q148" s="25"/>
      <c r="R148" s="78"/>
      <c r="S148" s="25"/>
      <c r="T148" s="78"/>
      <c r="U148" s="25"/>
      <c r="V148" s="78"/>
      <c r="W148" s="25"/>
      <c r="X148" s="78"/>
      <c r="Y148" s="25"/>
      <c r="Z148" s="78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8"/>
      <c r="E149" s="25"/>
      <c r="F149" s="78"/>
      <c r="G149" s="25"/>
      <c r="H149" s="78"/>
      <c r="I149" s="25"/>
      <c r="J149" s="78"/>
      <c r="K149" s="25"/>
      <c r="L149" s="78"/>
      <c r="M149" s="25"/>
      <c r="N149" s="78"/>
      <c r="O149" s="25"/>
      <c r="P149" s="78"/>
      <c r="Q149" s="25"/>
      <c r="R149" s="78"/>
      <c r="S149" s="25"/>
      <c r="T149" s="78"/>
      <c r="U149" s="25"/>
      <c r="V149" s="78"/>
      <c r="W149" s="25"/>
      <c r="X149" s="78"/>
      <c r="Y149" s="25"/>
      <c r="Z149" s="78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8"/>
      <c r="E150" s="25"/>
      <c r="F150" s="78"/>
      <c r="G150" s="25"/>
      <c r="H150" s="78"/>
      <c r="I150" s="25"/>
      <c r="J150" s="78"/>
      <c r="K150" s="25"/>
      <c r="L150" s="78"/>
      <c r="M150" s="25"/>
      <c r="N150" s="78"/>
      <c r="O150" s="25"/>
      <c r="P150" s="78"/>
      <c r="Q150" s="25"/>
      <c r="R150" s="78"/>
      <c r="S150" s="25"/>
      <c r="T150" s="78"/>
      <c r="U150" s="25"/>
      <c r="V150" s="78"/>
      <c r="W150" s="25"/>
      <c r="X150" s="78"/>
      <c r="Y150" s="25"/>
      <c r="Z150" s="78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8"/>
      <c r="E151" s="25"/>
      <c r="F151" s="78"/>
      <c r="G151" s="25"/>
      <c r="H151" s="78"/>
      <c r="I151" s="25"/>
      <c r="J151" s="78"/>
      <c r="K151" s="25"/>
      <c r="L151" s="78"/>
      <c r="M151" s="25"/>
      <c r="N151" s="78"/>
      <c r="O151" s="25"/>
      <c r="P151" s="78"/>
      <c r="Q151" s="25"/>
      <c r="R151" s="78"/>
      <c r="S151" s="25"/>
      <c r="T151" s="78"/>
      <c r="U151" s="25"/>
      <c r="V151" s="78"/>
      <c r="W151" s="25"/>
      <c r="X151" s="78"/>
      <c r="Y151" s="25"/>
      <c r="Z151" s="78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8"/>
      <c r="E152" s="25"/>
      <c r="F152" s="78"/>
      <c r="G152" s="25"/>
      <c r="H152" s="78"/>
      <c r="I152" s="25"/>
      <c r="J152" s="78"/>
      <c r="K152" s="25"/>
      <c r="L152" s="78"/>
      <c r="M152" s="25"/>
      <c r="N152" s="78"/>
      <c r="O152" s="25"/>
      <c r="P152" s="78"/>
      <c r="Q152" s="25"/>
      <c r="R152" s="78"/>
      <c r="S152" s="25"/>
      <c r="T152" s="78"/>
      <c r="U152" s="25"/>
      <c r="V152" s="78"/>
      <c r="W152" s="25"/>
      <c r="X152" s="78"/>
      <c r="Y152" s="25"/>
      <c r="Z152" s="78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8"/>
      <c r="E153" s="25"/>
      <c r="F153" s="78"/>
      <c r="G153" s="25"/>
      <c r="H153" s="78"/>
      <c r="I153" s="25"/>
      <c r="J153" s="78"/>
      <c r="K153" s="25"/>
      <c r="L153" s="78"/>
      <c r="M153" s="25"/>
      <c r="N153" s="78"/>
      <c r="O153" s="25"/>
      <c r="P153" s="78"/>
      <c r="Q153" s="25"/>
      <c r="R153" s="78"/>
      <c r="S153" s="25"/>
      <c r="T153" s="78"/>
      <c r="U153" s="25"/>
      <c r="V153" s="78"/>
      <c r="W153" s="25"/>
      <c r="X153" s="78"/>
      <c r="Y153" s="25"/>
      <c r="Z153" s="78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8"/>
      <c r="E154" s="25"/>
      <c r="F154" s="78"/>
      <c r="G154" s="25"/>
      <c r="H154" s="78"/>
      <c r="I154" s="25"/>
      <c r="J154" s="78"/>
      <c r="K154" s="25"/>
      <c r="L154" s="78"/>
      <c r="M154" s="25"/>
      <c r="N154" s="78"/>
      <c r="O154" s="25"/>
      <c r="P154" s="78"/>
      <c r="Q154" s="25"/>
      <c r="R154" s="78"/>
      <c r="S154" s="25"/>
      <c r="T154" s="78"/>
      <c r="U154" s="25"/>
      <c r="V154" s="78"/>
      <c r="W154" s="25"/>
      <c r="X154" s="78"/>
      <c r="Y154" s="25"/>
      <c r="Z154" s="78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8"/>
      <c r="E155" s="25"/>
      <c r="F155" s="78"/>
      <c r="G155" s="25"/>
      <c r="H155" s="78"/>
      <c r="I155" s="25"/>
      <c r="J155" s="78"/>
      <c r="K155" s="25"/>
      <c r="L155" s="78"/>
      <c r="M155" s="25"/>
      <c r="N155" s="78"/>
      <c r="O155" s="25"/>
      <c r="P155" s="78"/>
      <c r="Q155" s="25"/>
      <c r="R155" s="78"/>
      <c r="S155" s="25"/>
      <c r="T155" s="78"/>
      <c r="U155" s="25"/>
      <c r="V155" s="78"/>
      <c r="W155" s="25"/>
      <c r="X155" s="78"/>
      <c r="Y155" s="25"/>
      <c r="Z155" s="78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8"/>
      <c r="E156" s="25"/>
      <c r="F156" s="78"/>
      <c r="G156" s="25"/>
      <c r="H156" s="78"/>
      <c r="I156" s="25"/>
      <c r="J156" s="78"/>
      <c r="K156" s="25"/>
      <c r="L156" s="78"/>
      <c r="M156" s="25"/>
      <c r="N156" s="78"/>
      <c r="O156" s="25"/>
      <c r="P156" s="78"/>
      <c r="Q156" s="25"/>
      <c r="R156" s="78"/>
      <c r="S156" s="25"/>
      <c r="T156" s="78"/>
      <c r="U156" s="25"/>
      <c r="V156" s="78"/>
      <c r="W156" s="25"/>
      <c r="X156" s="78"/>
      <c r="Y156" s="25"/>
      <c r="Z156" s="78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8"/>
      <c r="E157" s="25"/>
      <c r="F157" s="78"/>
      <c r="G157" s="25"/>
      <c r="H157" s="78"/>
      <c r="I157" s="25"/>
      <c r="J157" s="78"/>
      <c r="K157" s="25"/>
      <c r="L157" s="78"/>
      <c r="M157" s="25"/>
      <c r="N157" s="78"/>
      <c r="O157" s="25"/>
      <c r="P157" s="78"/>
      <c r="Q157" s="25"/>
      <c r="R157" s="78"/>
      <c r="S157" s="25"/>
      <c r="T157" s="78"/>
      <c r="U157" s="25"/>
      <c r="V157" s="78"/>
      <c r="W157" s="25"/>
      <c r="X157" s="78"/>
      <c r="Y157" s="25"/>
      <c r="Z157" s="78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8"/>
      <c r="E158" s="25"/>
      <c r="F158" s="78"/>
      <c r="G158" s="25"/>
      <c r="H158" s="78"/>
      <c r="I158" s="25"/>
      <c r="J158" s="78"/>
      <c r="K158" s="25"/>
      <c r="L158" s="78"/>
      <c r="M158" s="25"/>
      <c r="N158" s="78"/>
      <c r="O158" s="25"/>
      <c r="P158" s="78"/>
      <c r="Q158" s="25"/>
      <c r="R158" s="78"/>
      <c r="S158" s="25"/>
      <c r="T158" s="78"/>
      <c r="U158" s="25"/>
      <c r="V158" s="78"/>
      <c r="W158" s="25"/>
      <c r="X158" s="78"/>
      <c r="Y158" s="25"/>
      <c r="Z158" s="78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8"/>
      <c r="E159" s="25"/>
      <c r="F159" s="78"/>
      <c r="G159" s="25"/>
      <c r="H159" s="78"/>
      <c r="I159" s="25"/>
      <c r="J159" s="78"/>
      <c r="K159" s="25"/>
      <c r="L159" s="78"/>
      <c r="M159" s="25"/>
      <c r="N159" s="78"/>
      <c r="O159" s="25"/>
      <c r="P159" s="78"/>
      <c r="Q159" s="25"/>
      <c r="R159" s="78"/>
      <c r="S159" s="25"/>
      <c r="T159" s="78"/>
      <c r="U159" s="25"/>
      <c r="V159" s="78"/>
      <c r="W159" s="25"/>
      <c r="X159" s="78"/>
      <c r="Y159" s="25"/>
      <c r="Z159" s="78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8"/>
      <c r="E160" s="25"/>
      <c r="F160" s="78"/>
      <c r="G160" s="25"/>
      <c r="H160" s="78"/>
      <c r="I160" s="25"/>
      <c r="J160" s="78"/>
      <c r="K160" s="25"/>
      <c r="L160" s="78"/>
      <c r="M160" s="25"/>
      <c r="N160" s="78"/>
      <c r="O160" s="25"/>
      <c r="P160" s="78"/>
      <c r="Q160" s="25"/>
      <c r="R160" s="78"/>
      <c r="S160" s="25"/>
      <c r="T160" s="78"/>
      <c r="U160" s="25"/>
      <c r="V160" s="78"/>
      <c r="W160" s="25"/>
      <c r="X160" s="78"/>
      <c r="Y160" s="25"/>
      <c r="Z160" s="78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8"/>
      <c r="E161" s="25"/>
      <c r="F161" s="78"/>
      <c r="G161" s="25"/>
      <c r="H161" s="78"/>
      <c r="I161" s="25"/>
      <c r="J161" s="78"/>
      <c r="K161" s="25"/>
      <c r="L161" s="78"/>
      <c r="M161" s="25"/>
      <c r="N161" s="78"/>
      <c r="O161" s="25"/>
      <c r="P161" s="78"/>
      <c r="Q161" s="25"/>
      <c r="R161" s="78"/>
      <c r="S161" s="25"/>
      <c r="T161" s="78"/>
      <c r="U161" s="25"/>
      <c r="V161" s="78"/>
      <c r="W161" s="25"/>
      <c r="X161" s="78"/>
      <c r="Y161" s="25"/>
      <c r="Z161" s="78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8"/>
      <c r="E162" s="25"/>
      <c r="F162" s="78"/>
      <c r="G162" s="25"/>
      <c r="H162" s="78"/>
      <c r="I162" s="25"/>
      <c r="J162" s="78"/>
      <c r="K162" s="25"/>
      <c r="L162" s="78"/>
      <c r="M162" s="25"/>
      <c r="N162" s="78"/>
      <c r="O162" s="25"/>
      <c r="P162" s="78"/>
      <c r="Q162" s="25"/>
      <c r="R162" s="78"/>
      <c r="S162" s="25"/>
      <c r="T162" s="78"/>
      <c r="U162" s="25"/>
      <c r="V162" s="78"/>
      <c r="W162" s="25"/>
      <c r="X162" s="78"/>
      <c r="Y162" s="25"/>
      <c r="Z162" s="78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8"/>
      <c r="E163" s="25"/>
      <c r="F163" s="78"/>
      <c r="G163" s="25"/>
      <c r="H163" s="78"/>
      <c r="I163" s="25"/>
      <c r="J163" s="78"/>
      <c r="K163" s="25"/>
      <c r="L163" s="78"/>
      <c r="M163" s="25"/>
      <c r="N163" s="78"/>
      <c r="O163" s="25"/>
      <c r="P163" s="78"/>
      <c r="Q163" s="25"/>
      <c r="R163" s="78"/>
      <c r="S163" s="25"/>
      <c r="T163" s="78"/>
      <c r="U163" s="25"/>
      <c r="V163" s="78"/>
      <c r="W163" s="25"/>
      <c r="X163" s="78"/>
      <c r="Y163" s="25"/>
      <c r="Z163" s="78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8"/>
      <c r="E164" s="25"/>
      <c r="F164" s="78"/>
      <c r="G164" s="25"/>
      <c r="H164" s="78"/>
      <c r="I164" s="25"/>
      <c r="J164" s="78"/>
      <c r="K164" s="25"/>
      <c r="L164" s="78"/>
      <c r="M164" s="25"/>
      <c r="N164" s="78"/>
      <c r="O164" s="25"/>
      <c r="P164" s="78"/>
      <c r="Q164" s="25"/>
      <c r="R164" s="78"/>
      <c r="S164" s="25"/>
      <c r="T164" s="78"/>
      <c r="U164" s="25"/>
      <c r="V164" s="78"/>
      <c r="W164" s="25"/>
      <c r="X164" s="78"/>
      <c r="Y164" s="25"/>
      <c r="Z164" s="78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8"/>
      <c r="E165" s="25"/>
      <c r="F165" s="78"/>
      <c r="G165" s="25"/>
      <c r="H165" s="78"/>
      <c r="I165" s="25"/>
      <c r="J165" s="78"/>
      <c r="K165" s="25"/>
      <c r="L165" s="78"/>
      <c r="M165" s="25"/>
      <c r="N165" s="78"/>
      <c r="O165" s="25"/>
      <c r="P165" s="78"/>
      <c r="Q165" s="25"/>
      <c r="R165" s="78"/>
      <c r="S165" s="25"/>
      <c r="T165" s="78"/>
      <c r="U165" s="25"/>
      <c r="V165" s="78"/>
      <c r="W165" s="25"/>
      <c r="X165" s="78"/>
      <c r="Y165" s="25"/>
      <c r="Z165" s="78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8"/>
      <c r="E166" s="25"/>
      <c r="F166" s="78"/>
      <c r="G166" s="25"/>
      <c r="H166" s="78"/>
      <c r="I166" s="25"/>
      <c r="J166" s="78"/>
      <c r="K166" s="25"/>
      <c r="L166" s="78"/>
      <c r="M166" s="25"/>
      <c r="N166" s="78"/>
      <c r="O166" s="25"/>
      <c r="P166" s="78"/>
      <c r="Q166" s="25"/>
      <c r="R166" s="78"/>
      <c r="S166" s="25"/>
      <c r="T166" s="78"/>
      <c r="U166" s="25"/>
      <c r="V166" s="78"/>
      <c r="W166" s="25"/>
      <c r="X166" s="78"/>
      <c r="Y166" s="25"/>
      <c r="Z166" s="78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8"/>
      <c r="E167" s="25"/>
      <c r="F167" s="78"/>
      <c r="G167" s="25"/>
      <c r="H167" s="78"/>
      <c r="I167" s="25"/>
      <c r="J167" s="78"/>
      <c r="K167" s="25"/>
      <c r="L167" s="78"/>
      <c r="M167" s="25"/>
      <c r="N167" s="78"/>
      <c r="O167" s="25"/>
      <c r="P167" s="78"/>
      <c r="Q167" s="25"/>
      <c r="R167" s="78"/>
      <c r="S167" s="25"/>
      <c r="T167" s="78"/>
      <c r="U167" s="25"/>
      <c r="V167" s="78"/>
      <c r="W167" s="25"/>
      <c r="X167" s="78"/>
      <c r="Y167" s="25"/>
      <c r="Z167" s="78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8"/>
      <c r="E168" s="25"/>
      <c r="F168" s="78"/>
      <c r="G168" s="25"/>
      <c r="H168" s="78"/>
      <c r="I168" s="25"/>
      <c r="J168" s="78"/>
      <c r="K168" s="25"/>
      <c r="L168" s="78"/>
      <c r="M168" s="25"/>
      <c r="N168" s="78"/>
      <c r="O168" s="25"/>
      <c r="P168" s="78"/>
      <c r="Q168" s="25"/>
      <c r="R168" s="78"/>
      <c r="S168" s="25"/>
      <c r="T168" s="78"/>
      <c r="U168" s="25"/>
      <c r="V168" s="78"/>
      <c r="W168" s="25"/>
      <c r="X168" s="78"/>
      <c r="Y168" s="25"/>
      <c r="Z168" s="78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8"/>
      <c r="E169" s="25"/>
      <c r="F169" s="78"/>
      <c r="G169" s="25"/>
      <c r="H169" s="78"/>
      <c r="I169" s="25"/>
      <c r="J169" s="78"/>
      <c r="K169" s="25"/>
      <c r="L169" s="78"/>
      <c r="M169" s="25"/>
      <c r="N169" s="78"/>
      <c r="O169" s="25"/>
      <c r="P169" s="78"/>
      <c r="Q169" s="25"/>
      <c r="R169" s="78"/>
      <c r="S169" s="25"/>
      <c r="T169" s="78"/>
      <c r="U169" s="25"/>
      <c r="V169" s="78"/>
      <c r="W169" s="25"/>
      <c r="X169" s="78"/>
      <c r="Y169" s="25"/>
      <c r="Z169" s="78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8"/>
      <c r="E170" s="25"/>
      <c r="F170" s="78"/>
      <c r="G170" s="25"/>
      <c r="H170" s="78"/>
      <c r="I170" s="25"/>
      <c r="J170" s="78"/>
      <c r="K170" s="25"/>
      <c r="L170" s="78"/>
      <c r="M170" s="25"/>
      <c r="N170" s="78"/>
      <c r="O170" s="25"/>
      <c r="P170" s="78"/>
      <c r="Q170" s="25"/>
      <c r="R170" s="78"/>
      <c r="S170" s="25"/>
      <c r="T170" s="78"/>
      <c r="U170" s="25"/>
      <c r="V170" s="78"/>
      <c r="W170" s="25"/>
      <c r="X170" s="78"/>
      <c r="Y170" s="25"/>
      <c r="Z170" s="78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8"/>
      <c r="E171" s="25"/>
      <c r="F171" s="78"/>
      <c r="G171" s="25"/>
      <c r="H171" s="78"/>
      <c r="I171" s="25"/>
      <c r="J171" s="78"/>
      <c r="K171" s="25"/>
      <c r="L171" s="78"/>
      <c r="M171" s="25"/>
      <c r="N171" s="78"/>
      <c r="O171" s="25"/>
      <c r="P171" s="78"/>
      <c r="Q171" s="25"/>
      <c r="R171" s="78"/>
      <c r="S171" s="25"/>
      <c r="T171" s="78"/>
      <c r="U171" s="25"/>
      <c r="V171" s="78"/>
      <c r="W171" s="25"/>
      <c r="X171" s="78"/>
      <c r="Y171" s="25"/>
      <c r="Z171" s="78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8"/>
      <c r="E172" s="25"/>
      <c r="F172" s="78"/>
      <c r="G172" s="25"/>
      <c r="H172" s="78"/>
      <c r="I172" s="25"/>
      <c r="J172" s="78"/>
      <c r="K172" s="25"/>
      <c r="L172" s="78"/>
      <c r="M172" s="25"/>
      <c r="N172" s="78"/>
      <c r="O172" s="25"/>
      <c r="P172" s="78"/>
      <c r="Q172" s="25"/>
      <c r="R172" s="78"/>
      <c r="S172" s="25"/>
      <c r="T172" s="78"/>
      <c r="U172" s="25"/>
      <c r="V172" s="78"/>
      <c r="W172" s="25"/>
      <c r="X172" s="78"/>
      <c r="Y172" s="25"/>
      <c r="Z172" s="78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8"/>
      <c r="E173" s="25"/>
      <c r="F173" s="78"/>
      <c r="G173" s="25"/>
      <c r="H173" s="78"/>
      <c r="I173" s="25"/>
      <c r="J173" s="78"/>
      <c r="K173" s="25"/>
      <c r="L173" s="78"/>
      <c r="M173" s="25"/>
      <c r="N173" s="78"/>
      <c r="O173" s="25"/>
      <c r="P173" s="78"/>
      <c r="Q173" s="25"/>
      <c r="R173" s="78"/>
      <c r="S173" s="25"/>
      <c r="T173" s="78"/>
      <c r="U173" s="25"/>
      <c r="V173" s="78"/>
      <c r="W173" s="25"/>
      <c r="X173" s="78"/>
      <c r="Y173" s="25"/>
      <c r="Z173" s="78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8"/>
      <c r="E174" s="25"/>
      <c r="F174" s="78"/>
      <c r="G174" s="25"/>
      <c r="H174" s="78"/>
      <c r="I174" s="25"/>
      <c r="J174" s="78"/>
      <c r="K174" s="25"/>
      <c r="L174" s="78"/>
      <c r="M174" s="25"/>
      <c r="N174" s="78"/>
      <c r="O174" s="25"/>
      <c r="P174" s="78"/>
      <c r="Q174" s="25"/>
      <c r="R174" s="78"/>
      <c r="S174" s="25"/>
      <c r="T174" s="78"/>
      <c r="U174" s="25"/>
      <c r="V174" s="78"/>
      <c r="W174" s="25"/>
      <c r="X174" s="78"/>
      <c r="Y174" s="25"/>
      <c r="Z174" s="78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8"/>
      <c r="E175" s="25"/>
      <c r="F175" s="78"/>
      <c r="G175" s="25"/>
      <c r="H175" s="78"/>
      <c r="I175" s="25"/>
      <c r="J175" s="78"/>
      <c r="K175" s="25"/>
      <c r="L175" s="78"/>
      <c r="M175" s="25"/>
      <c r="N175" s="78"/>
      <c r="O175" s="25"/>
      <c r="P175" s="78"/>
      <c r="Q175" s="25"/>
      <c r="R175" s="78"/>
      <c r="S175" s="25"/>
      <c r="T175" s="78"/>
      <c r="U175" s="25"/>
      <c r="V175" s="78"/>
      <c r="W175" s="25"/>
      <c r="X175" s="78"/>
      <c r="Y175" s="25"/>
      <c r="Z175" s="78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8"/>
      <c r="E176" s="25"/>
      <c r="F176" s="78"/>
      <c r="G176" s="25"/>
      <c r="H176" s="78"/>
      <c r="I176" s="25"/>
      <c r="J176" s="78"/>
      <c r="K176" s="25"/>
      <c r="L176" s="78"/>
      <c r="M176" s="25"/>
      <c r="N176" s="78"/>
      <c r="O176" s="25"/>
      <c r="P176" s="78"/>
      <c r="Q176" s="25"/>
      <c r="R176" s="78"/>
      <c r="S176" s="25"/>
      <c r="T176" s="78"/>
      <c r="U176" s="25"/>
      <c r="V176" s="78"/>
      <c r="W176" s="25"/>
      <c r="X176" s="78"/>
      <c r="Y176" s="25"/>
      <c r="Z176" s="78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8"/>
      <c r="E177" s="25"/>
      <c r="F177" s="78"/>
      <c r="G177" s="25"/>
      <c r="H177" s="78"/>
      <c r="I177" s="25"/>
      <c r="J177" s="78"/>
      <c r="K177" s="25"/>
      <c r="L177" s="78"/>
      <c r="M177" s="25"/>
      <c r="N177" s="78"/>
      <c r="O177" s="25"/>
      <c r="P177" s="78"/>
      <c r="Q177" s="25"/>
      <c r="R177" s="78"/>
      <c r="S177" s="25"/>
      <c r="T177" s="78"/>
      <c r="U177" s="25"/>
      <c r="V177" s="78"/>
      <c r="W177" s="25"/>
      <c r="X177" s="78"/>
      <c r="Y177" s="25"/>
      <c r="Z177" s="78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8"/>
      <c r="E178" s="25"/>
      <c r="F178" s="78"/>
      <c r="G178" s="25"/>
      <c r="H178" s="78"/>
      <c r="I178" s="25"/>
      <c r="J178" s="78"/>
      <c r="K178" s="25"/>
      <c r="L178" s="78"/>
      <c r="M178" s="25"/>
      <c r="N178" s="78"/>
      <c r="O178" s="25"/>
      <c r="P178" s="78"/>
      <c r="Q178" s="25"/>
      <c r="R178" s="78"/>
      <c r="S178" s="25"/>
      <c r="T178" s="78"/>
      <c r="U178" s="25"/>
      <c r="V178" s="78"/>
      <c r="W178" s="25"/>
      <c r="X178" s="78"/>
      <c r="Y178" s="25"/>
      <c r="Z178" s="78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8"/>
      <c r="E179" s="25"/>
      <c r="F179" s="78"/>
      <c r="G179" s="25"/>
      <c r="H179" s="78"/>
      <c r="I179" s="25"/>
      <c r="J179" s="78"/>
      <c r="K179" s="25"/>
      <c r="L179" s="78"/>
      <c r="M179" s="25"/>
      <c r="N179" s="78"/>
      <c r="O179" s="25"/>
      <c r="P179" s="78"/>
      <c r="Q179" s="25"/>
      <c r="R179" s="78"/>
      <c r="S179" s="25"/>
      <c r="T179" s="78"/>
      <c r="U179" s="25"/>
      <c r="V179" s="78"/>
      <c r="W179" s="25"/>
      <c r="X179" s="78"/>
      <c r="Y179" s="25"/>
      <c r="Z179" s="78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8"/>
      <c r="E180" s="25"/>
      <c r="F180" s="78"/>
      <c r="G180" s="25"/>
      <c r="H180" s="78"/>
      <c r="I180" s="25"/>
      <c r="J180" s="78"/>
      <c r="K180" s="25"/>
      <c r="L180" s="78"/>
      <c r="M180" s="25"/>
      <c r="N180" s="78"/>
      <c r="O180" s="25"/>
      <c r="P180" s="78"/>
      <c r="Q180" s="25"/>
      <c r="R180" s="78"/>
      <c r="S180" s="25"/>
      <c r="T180" s="78"/>
      <c r="U180" s="25"/>
      <c r="V180" s="78"/>
      <c r="W180" s="25"/>
      <c r="X180" s="78"/>
      <c r="Y180" s="25"/>
      <c r="Z180" s="78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8"/>
      <c r="E181" s="25"/>
      <c r="F181" s="78"/>
      <c r="G181" s="25"/>
      <c r="H181" s="78"/>
      <c r="I181" s="25"/>
      <c r="J181" s="78"/>
      <c r="K181" s="25"/>
      <c r="L181" s="78"/>
      <c r="M181" s="25"/>
      <c r="N181" s="78"/>
      <c r="O181" s="25"/>
      <c r="P181" s="78"/>
      <c r="Q181" s="25"/>
      <c r="R181" s="78"/>
      <c r="S181" s="25"/>
      <c r="T181" s="78"/>
      <c r="U181" s="25"/>
      <c r="V181" s="78"/>
      <c r="W181" s="25"/>
      <c r="X181" s="78"/>
      <c r="Y181" s="25"/>
      <c r="Z181" s="78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8"/>
      <c r="E182" s="25"/>
      <c r="F182" s="78"/>
      <c r="G182" s="25"/>
      <c r="H182" s="78"/>
      <c r="I182" s="25"/>
      <c r="J182" s="78"/>
      <c r="K182" s="25"/>
      <c r="L182" s="78"/>
      <c r="M182" s="25"/>
      <c r="N182" s="78"/>
      <c r="O182" s="25"/>
      <c r="P182" s="78"/>
      <c r="Q182" s="25"/>
      <c r="R182" s="78"/>
      <c r="S182" s="25"/>
      <c r="T182" s="78"/>
      <c r="U182" s="25"/>
      <c r="V182" s="78"/>
      <c r="W182" s="25"/>
      <c r="X182" s="78"/>
      <c r="Y182" s="25"/>
      <c r="Z182" s="78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8"/>
      <c r="E183" s="25"/>
      <c r="F183" s="78"/>
      <c r="G183" s="25"/>
      <c r="H183" s="78"/>
      <c r="I183" s="25"/>
      <c r="J183" s="78"/>
      <c r="K183" s="25"/>
      <c r="L183" s="78"/>
      <c r="M183" s="25"/>
      <c r="N183" s="78"/>
      <c r="O183" s="25"/>
      <c r="P183" s="78"/>
      <c r="Q183" s="25"/>
      <c r="R183" s="78"/>
      <c r="S183" s="25"/>
      <c r="T183" s="78"/>
      <c r="U183" s="25"/>
      <c r="V183" s="78"/>
      <c r="W183" s="25"/>
      <c r="X183" s="78"/>
      <c r="Y183" s="25"/>
      <c r="Z183" s="78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8"/>
      <c r="E184" s="25"/>
      <c r="F184" s="78"/>
      <c r="G184" s="25"/>
      <c r="H184" s="78"/>
      <c r="I184" s="25"/>
      <c r="J184" s="78"/>
      <c r="K184" s="25"/>
      <c r="L184" s="78"/>
      <c r="M184" s="25"/>
      <c r="N184" s="78"/>
      <c r="O184" s="25"/>
      <c r="P184" s="78"/>
      <c r="Q184" s="25"/>
      <c r="R184" s="78"/>
      <c r="S184" s="25"/>
      <c r="T184" s="78"/>
      <c r="U184" s="25"/>
      <c r="V184" s="78"/>
      <c r="W184" s="25"/>
      <c r="X184" s="78"/>
      <c r="Y184" s="25"/>
      <c r="Z184" s="78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8"/>
      <c r="E185" s="25"/>
      <c r="F185" s="78"/>
      <c r="G185" s="25"/>
      <c r="H185" s="78"/>
      <c r="I185" s="25"/>
      <c r="J185" s="78"/>
      <c r="K185" s="25"/>
      <c r="L185" s="78"/>
      <c r="M185" s="25"/>
      <c r="N185" s="78"/>
      <c r="O185" s="25"/>
      <c r="P185" s="78"/>
      <c r="Q185" s="25"/>
      <c r="R185" s="78"/>
      <c r="S185" s="25"/>
      <c r="T185" s="78"/>
      <c r="U185" s="25"/>
      <c r="V185" s="78"/>
      <c r="W185" s="25"/>
      <c r="X185" s="78"/>
      <c r="Y185" s="25"/>
      <c r="Z185" s="78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8"/>
      <c r="E186" s="25"/>
      <c r="F186" s="78"/>
      <c r="G186" s="25"/>
      <c r="H186" s="78"/>
      <c r="I186" s="25"/>
      <c r="J186" s="78"/>
      <c r="K186" s="25"/>
      <c r="L186" s="78"/>
      <c r="M186" s="25"/>
      <c r="N186" s="78"/>
      <c r="O186" s="25"/>
      <c r="P186" s="78"/>
      <c r="Q186" s="25"/>
      <c r="R186" s="78"/>
      <c r="S186" s="25"/>
      <c r="T186" s="78"/>
      <c r="U186" s="25"/>
      <c r="V186" s="78"/>
      <c r="W186" s="25"/>
      <c r="X186" s="78"/>
      <c r="Y186" s="25"/>
      <c r="Z186" s="78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8"/>
      <c r="E187" s="25"/>
      <c r="F187" s="78"/>
      <c r="G187" s="25"/>
      <c r="H187" s="78"/>
      <c r="I187" s="25"/>
      <c r="J187" s="78"/>
      <c r="K187" s="25"/>
      <c r="L187" s="78"/>
      <c r="M187" s="25"/>
      <c r="N187" s="78"/>
      <c r="O187" s="25"/>
      <c r="P187" s="78"/>
      <c r="Q187" s="25"/>
      <c r="R187" s="78"/>
      <c r="S187" s="25"/>
      <c r="T187" s="78"/>
      <c r="U187" s="25"/>
      <c r="V187" s="78"/>
      <c r="W187" s="25"/>
      <c r="X187" s="78"/>
      <c r="Y187" s="25"/>
      <c r="Z187" s="78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8"/>
      <c r="E188" s="25"/>
      <c r="F188" s="78"/>
      <c r="G188" s="25"/>
      <c r="H188" s="78"/>
      <c r="I188" s="25"/>
      <c r="J188" s="78"/>
      <c r="K188" s="25"/>
      <c r="L188" s="78"/>
      <c r="M188" s="25"/>
      <c r="N188" s="78"/>
      <c r="O188" s="25"/>
      <c r="P188" s="78"/>
      <c r="Q188" s="25"/>
      <c r="R188" s="78"/>
      <c r="S188" s="25"/>
      <c r="T188" s="78"/>
      <c r="U188" s="25"/>
      <c r="V188" s="78"/>
      <c r="W188" s="25"/>
      <c r="X188" s="78"/>
      <c r="Y188" s="25"/>
      <c r="Z188" s="78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8"/>
      <c r="E189" s="25"/>
      <c r="F189" s="78"/>
      <c r="G189" s="25"/>
      <c r="H189" s="78"/>
      <c r="I189" s="25"/>
      <c r="J189" s="78"/>
      <c r="K189" s="25"/>
      <c r="L189" s="78"/>
      <c r="M189" s="25"/>
      <c r="N189" s="78"/>
      <c r="O189" s="25"/>
      <c r="P189" s="78"/>
      <c r="Q189" s="25"/>
      <c r="R189" s="78"/>
      <c r="S189" s="25"/>
      <c r="T189" s="78"/>
      <c r="U189" s="25"/>
      <c r="V189" s="78"/>
      <c r="W189" s="25"/>
      <c r="X189" s="78"/>
      <c r="Y189" s="25"/>
      <c r="Z189" s="78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8"/>
      <c r="E190" s="25"/>
      <c r="F190" s="78"/>
      <c r="G190" s="25"/>
      <c r="H190" s="78"/>
      <c r="I190" s="25"/>
      <c r="J190" s="78"/>
      <c r="K190" s="25"/>
      <c r="L190" s="78"/>
      <c r="M190" s="25"/>
      <c r="N190" s="78"/>
      <c r="O190" s="25"/>
      <c r="P190" s="78"/>
      <c r="Q190" s="25"/>
      <c r="R190" s="78"/>
      <c r="S190" s="25"/>
      <c r="T190" s="78"/>
      <c r="U190" s="25"/>
      <c r="V190" s="78"/>
      <c r="W190" s="25"/>
      <c r="X190" s="78"/>
      <c r="Y190" s="25"/>
      <c r="Z190" s="78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8"/>
      <c r="E191" s="25"/>
      <c r="F191" s="78"/>
      <c r="G191" s="25"/>
      <c r="H191" s="78"/>
      <c r="I191" s="25"/>
      <c r="J191" s="78"/>
      <c r="K191" s="25"/>
      <c r="L191" s="78"/>
      <c r="M191" s="25"/>
      <c r="N191" s="78"/>
      <c r="O191" s="25"/>
      <c r="P191" s="78"/>
      <c r="Q191" s="25"/>
      <c r="R191" s="78"/>
      <c r="S191" s="25"/>
      <c r="T191" s="78"/>
      <c r="U191" s="25"/>
      <c r="V191" s="78"/>
      <c r="W191" s="25"/>
      <c r="X191" s="78"/>
      <c r="Y191" s="25"/>
      <c r="Z191" s="78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8"/>
      <c r="E192" s="25"/>
      <c r="F192" s="78"/>
      <c r="G192" s="25"/>
      <c r="H192" s="78"/>
      <c r="I192" s="25"/>
      <c r="J192" s="78"/>
      <c r="K192" s="25"/>
      <c r="L192" s="78"/>
      <c r="M192" s="25"/>
      <c r="N192" s="78"/>
      <c r="O192" s="25"/>
      <c r="P192" s="78"/>
      <c r="Q192" s="25"/>
      <c r="R192" s="78"/>
      <c r="S192" s="25"/>
      <c r="T192" s="78"/>
      <c r="U192" s="25"/>
      <c r="V192" s="78"/>
      <c r="W192" s="25"/>
      <c r="X192" s="78"/>
      <c r="Y192" s="25"/>
      <c r="Z192" s="78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8"/>
      <c r="E193" s="25"/>
      <c r="F193" s="78"/>
      <c r="G193" s="25"/>
      <c r="H193" s="78"/>
      <c r="I193" s="25"/>
      <c r="J193" s="78"/>
      <c r="K193" s="25"/>
      <c r="L193" s="78"/>
      <c r="M193" s="25"/>
      <c r="N193" s="78"/>
      <c r="O193" s="25"/>
      <c r="P193" s="78"/>
      <c r="Q193" s="25"/>
      <c r="R193" s="78"/>
      <c r="S193" s="25"/>
      <c r="T193" s="78"/>
      <c r="U193" s="25"/>
      <c r="V193" s="78"/>
      <c r="W193" s="25"/>
      <c r="X193" s="78"/>
      <c r="Y193" s="25"/>
      <c r="Z193" s="78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8"/>
      <c r="E194" s="25"/>
      <c r="F194" s="78"/>
      <c r="G194" s="25"/>
      <c r="H194" s="78"/>
      <c r="I194" s="25"/>
      <c r="J194" s="78"/>
      <c r="K194" s="25"/>
      <c r="L194" s="78"/>
      <c r="M194" s="25"/>
      <c r="N194" s="78"/>
      <c r="O194" s="25"/>
      <c r="P194" s="78"/>
      <c r="Q194" s="25"/>
      <c r="R194" s="78"/>
      <c r="S194" s="25"/>
      <c r="T194" s="78"/>
      <c r="U194" s="25"/>
      <c r="V194" s="78"/>
      <c r="W194" s="25"/>
      <c r="X194" s="78"/>
      <c r="Y194" s="25"/>
      <c r="Z194" s="78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8"/>
      <c r="E195" s="25"/>
      <c r="F195" s="78"/>
      <c r="G195" s="25"/>
      <c r="H195" s="78"/>
      <c r="I195" s="25"/>
      <c r="J195" s="78"/>
      <c r="K195" s="25"/>
      <c r="L195" s="78"/>
      <c r="M195" s="25"/>
      <c r="N195" s="78"/>
      <c r="O195" s="25"/>
      <c r="P195" s="78"/>
      <c r="Q195" s="25"/>
      <c r="R195" s="78"/>
      <c r="S195" s="25"/>
      <c r="T195" s="78"/>
      <c r="U195" s="25"/>
      <c r="V195" s="78"/>
      <c r="W195" s="25"/>
      <c r="X195" s="78"/>
      <c r="Y195" s="25"/>
      <c r="Z195" s="78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8"/>
      <c r="E196" s="25"/>
      <c r="F196" s="78"/>
      <c r="G196" s="25"/>
      <c r="H196" s="78"/>
      <c r="I196" s="25"/>
      <c r="J196" s="78"/>
      <c r="K196" s="25"/>
      <c r="L196" s="78"/>
      <c r="M196" s="25"/>
      <c r="N196" s="78"/>
      <c r="O196" s="25"/>
      <c r="P196" s="78"/>
      <c r="Q196" s="25"/>
      <c r="R196" s="78"/>
      <c r="S196" s="25"/>
      <c r="T196" s="78"/>
      <c r="U196" s="25"/>
      <c r="V196" s="78"/>
      <c r="W196" s="25"/>
      <c r="X196" s="78"/>
      <c r="Y196" s="25"/>
      <c r="Z196" s="78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8"/>
      <c r="E197" s="25"/>
      <c r="F197" s="78"/>
      <c r="G197" s="25"/>
      <c r="H197" s="78"/>
      <c r="I197" s="25"/>
      <c r="J197" s="78"/>
      <c r="K197" s="25"/>
      <c r="L197" s="78"/>
      <c r="M197" s="25"/>
      <c r="N197" s="78"/>
      <c r="O197" s="25"/>
      <c r="P197" s="78"/>
      <c r="Q197" s="25"/>
      <c r="R197" s="78"/>
      <c r="S197" s="25"/>
      <c r="T197" s="78"/>
      <c r="U197" s="25"/>
      <c r="V197" s="78"/>
      <c r="W197" s="25"/>
      <c r="X197" s="78"/>
      <c r="Y197" s="25"/>
      <c r="Z197" s="78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8"/>
      <c r="E198" s="25"/>
      <c r="F198" s="78"/>
      <c r="G198" s="25"/>
      <c r="H198" s="78"/>
      <c r="I198" s="25"/>
      <c r="J198" s="78"/>
      <c r="K198" s="25"/>
      <c r="L198" s="78"/>
      <c r="M198" s="25"/>
      <c r="N198" s="78"/>
      <c r="O198" s="25"/>
      <c r="P198" s="78"/>
      <c r="Q198" s="25"/>
      <c r="R198" s="78"/>
      <c r="S198" s="25"/>
      <c r="T198" s="78"/>
      <c r="U198" s="25"/>
      <c r="V198" s="78"/>
      <c r="W198" s="25"/>
      <c r="X198" s="78"/>
      <c r="Y198" s="25"/>
      <c r="Z198" s="78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8"/>
      <c r="E199" s="25"/>
      <c r="F199" s="78"/>
      <c r="G199" s="25"/>
      <c r="H199" s="78"/>
      <c r="I199" s="25"/>
      <c r="J199" s="78"/>
      <c r="K199" s="25"/>
      <c r="L199" s="78"/>
      <c r="M199" s="25"/>
      <c r="N199" s="78"/>
      <c r="O199" s="25"/>
      <c r="P199" s="78"/>
      <c r="Q199" s="25"/>
      <c r="R199" s="78"/>
      <c r="S199" s="25"/>
      <c r="T199" s="78"/>
      <c r="U199" s="25"/>
      <c r="V199" s="78"/>
      <c r="W199" s="25"/>
      <c r="X199" s="78"/>
      <c r="Y199" s="25"/>
      <c r="Z199" s="78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8"/>
      <c r="E200" s="25"/>
      <c r="F200" s="78"/>
      <c r="G200" s="25"/>
      <c r="H200" s="78"/>
      <c r="I200" s="25"/>
      <c r="J200" s="78"/>
      <c r="K200" s="25"/>
      <c r="L200" s="78"/>
      <c r="M200" s="25"/>
      <c r="N200" s="78"/>
      <c r="O200" s="25"/>
      <c r="P200" s="78"/>
      <c r="Q200" s="25"/>
      <c r="R200" s="78"/>
      <c r="S200" s="25"/>
      <c r="T200" s="78"/>
      <c r="U200" s="25"/>
      <c r="V200" s="78"/>
      <c r="W200" s="25"/>
      <c r="X200" s="78"/>
      <c r="Y200" s="25"/>
      <c r="Z200" s="78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8"/>
      <c r="E201" s="25"/>
      <c r="F201" s="78"/>
      <c r="G201" s="25"/>
      <c r="H201" s="78"/>
      <c r="I201" s="25"/>
      <c r="J201" s="78"/>
      <c r="K201" s="25"/>
      <c r="L201" s="78"/>
      <c r="M201" s="25"/>
      <c r="N201" s="78"/>
      <c r="O201" s="25"/>
      <c r="P201" s="78"/>
      <c r="Q201" s="25"/>
      <c r="R201" s="78"/>
      <c r="S201" s="25"/>
      <c r="T201" s="78"/>
      <c r="U201" s="25"/>
      <c r="V201" s="78"/>
      <c r="W201" s="25"/>
      <c r="X201" s="78"/>
      <c r="Y201" s="25"/>
      <c r="Z201" s="78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8"/>
      <c r="E202" s="25"/>
      <c r="F202" s="78"/>
      <c r="G202" s="25"/>
      <c r="H202" s="78"/>
      <c r="I202" s="25"/>
      <c r="J202" s="78"/>
      <c r="K202" s="25"/>
      <c r="L202" s="78"/>
      <c r="M202" s="25"/>
      <c r="N202" s="78"/>
      <c r="O202" s="25"/>
      <c r="P202" s="78"/>
      <c r="Q202" s="25"/>
      <c r="R202" s="78"/>
      <c r="S202" s="25"/>
      <c r="T202" s="78"/>
      <c r="U202" s="25"/>
      <c r="V202" s="78"/>
      <c r="W202" s="25"/>
      <c r="X202" s="78"/>
      <c r="Y202" s="25"/>
      <c r="Z202" s="78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8"/>
      <c r="E203" s="25"/>
      <c r="F203" s="78"/>
      <c r="G203" s="25"/>
      <c r="H203" s="78"/>
      <c r="I203" s="25"/>
      <c r="J203" s="78"/>
      <c r="K203" s="25"/>
      <c r="L203" s="78"/>
      <c r="M203" s="25"/>
      <c r="N203" s="78"/>
      <c r="O203" s="25"/>
      <c r="P203" s="78"/>
      <c r="Q203" s="25"/>
      <c r="R203" s="78"/>
      <c r="S203" s="25"/>
      <c r="T203" s="78"/>
      <c r="U203" s="25"/>
      <c r="V203" s="78"/>
      <c r="W203" s="25"/>
      <c r="X203" s="78"/>
      <c r="Y203" s="25"/>
      <c r="Z203" s="78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8"/>
      <c r="E204" s="25"/>
      <c r="F204" s="78"/>
      <c r="G204" s="25"/>
      <c r="H204" s="78"/>
      <c r="I204" s="25"/>
      <c r="J204" s="78"/>
      <c r="K204" s="25"/>
      <c r="L204" s="78"/>
      <c r="M204" s="25"/>
      <c r="N204" s="78"/>
      <c r="O204" s="25"/>
      <c r="P204" s="78"/>
      <c r="Q204" s="25"/>
      <c r="R204" s="78"/>
      <c r="S204" s="25"/>
      <c r="T204" s="78"/>
      <c r="U204" s="25"/>
      <c r="V204" s="78"/>
      <c r="W204" s="25"/>
      <c r="X204" s="78"/>
      <c r="Y204" s="25"/>
      <c r="Z204" s="78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8"/>
      <c r="E205" s="25"/>
      <c r="F205" s="78"/>
      <c r="G205" s="25"/>
      <c r="H205" s="78"/>
      <c r="I205" s="25"/>
      <c r="J205" s="78"/>
      <c r="K205" s="25"/>
      <c r="L205" s="78"/>
      <c r="M205" s="25"/>
      <c r="N205" s="78"/>
      <c r="O205" s="25"/>
      <c r="P205" s="78"/>
      <c r="Q205" s="25"/>
      <c r="R205" s="78"/>
      <c r="S205" s="25"/>
      <c r="T205" s="78"/>
      <c r="U205" s="25"/>
      <c r="V205" s="78"/>
      <c r="W205" s="25"/>
      <c r="X205" s="78"/>
      <c r="Y205" s="25"/>
      <c r="Z205" s="78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8"/>
      <c r="E206" s="25"/>
      <c r="F206" s="78"/>
      <c r="G206" s="25"/>
      <c r="H206" s="78"/>
      <c r="I206" s="25"/>
      <c r="J206" s="78"/>
      <c r="K206" s="25"/>
      <c r="L206" s="78"/>
      <c r="M206" s="25"/>
      <c r="N206" s="78"/>
      <c r="O206" s="25"/>
      <c r="P206" s="78"/>
      <c r="Q206" s="25"/>
      <c r="R206" s="78"/>
      <c r="S206" s="25"/>
      <c r="T206" s="78"/>
      <c r="U206" s="25"/>
      <c r="V206" s="78"/>
      <c r="W206" s="25"/>
      <c r="X206" s="78"/>
      <c r="Y206" s="25"/>
      <c r="Z206" s="78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8"/>
      <c r="E207" s="25"/>
      <c r="F207" s="78"/>
      <c r="G207" s="25"/>
      <c r="H207" s="78"/>
      <c r="I207" s="25"/>
      <c r="J207" s="78"/>
      <c r="K207" s="25"/>
      <c r="L207" s="78"/>
      <c r="M207" s="25"/>
      <c r="N207" s="78"/>
      <c r="O207" s="25"/>
      <c r="P207" s="78"/>
      <c r="Q207" s="25"/>
      <c r="R207" s="78"/>
      <c r="S207" s="25"/>
      <c r="T207" s="78"/>
      <c r="U207" s="25"/>
      <c r="V207" s="78"/>
      <c r="W207" s="25"/>
      <c r="X207" s="78"/>
      <c r="Y207" s="25"/>
      <c r="Z207" s="78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8"/>
      <c r="E208" s="25"/>
      <c r="F208" s="78"/>
      <c r="G208" s="25"/>
      <c r="H208" s="78"/>
      <c r="I208" s="25"/>
      <c r="J208" s="78"/>
      <c r="K208" s="25"/>
      <c r="L208" s="78"/>
      <c r="M208" s="25"/>
      <c r="N208" s="78"/>
      <c r="O208" s="25"/>
      <c r="P208" s="78"/>
      <c r="Q208" s="25"/>
      <c r="R208" s="78"/>
      <c r="S208" s="25"/>
      <c r="T208" s="78"/>
      <c r="U208" s="25"/>
      <c r="V208" s="78"/>
      <c r="W208" s="25"/>
      <c r="X208" s="78"/>
      <c r="Y208" s="25"/>
      <c r="Z208" s="78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8"/>
      <c r="E209" s="25"/>
      <c r="F209" s="78"/>
      <c r="G209" s="25"/>
      <c r="H209" s="78"/>
      <c r="I209" s="25"/>
      <c r="J209" s="78"/>
      <c r="K209" s="25"/>
      <c r="L209" s="78"/>
      <c r="M209" s="25"/>
      <c r="N209" s="78"/>
      <c r="O209" s="25"/>
      <c r="P209" s="78"/>
      <c r="Q209" s="25"/>
      <c r="R209" s="78"/>
      <c r="S209" s="25"/>
      <c r="T209" s="78"/>
      <c r="U209" s="25"/>
      <c r="V209" s="78"/>
      <c r="W209" s="25"/>
      <c r="X209" s="78"/>
      <c r="Y209" s="25"/>
      <c r="Z209" s="78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8"/>
      <c r="E210" s="25"/>
      <c r="F210" s="78"/>
      <c r="G210" s="25"/>
      <c r="H210" s="78"/>
      <c r="I210" s="25"/>
      <c r="J210" s="78"/>
      <c r="K210" s="25"/>
      <c r="L210" s="78"/>
      <c r="M210" s="25"/>
      <c r="N210" s="78"/>
      <c r="O210" s="25"/>
      <c r="P210" s="78"/>
      <c r="Q210" s="25"/>
      <c r="R210" s="78"/>
      <c r="S210" s="25"/>
      <c r="T210" s="78"/>
      <c r="U210" s="25"/>
      <c r="V210" s="78"/>
      <c r="W210" s="25"/>
      <c r="X210" s="78"/>
      <c r="Y210" s="25"/>
      <c r="Z210" s="78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8"/>
      <c r="E211" s="25"/>
      <c r="F211" s="78"/>
      <c r="G211" s="25"/>
      <c r="H211" s="78"/>
      <c r="I211" s="25"/>
      <c r="J211" s="78"/>
      <c r="K211" s="25"/>
      <c r="L211" s="78"/>
      <c r="M211" s="25"/>
      <c r="N211" s="78"/>
      <c r="O211" s="25"/>
      <c r="P211" s="78"/>
      <c r="Q211" s="25"/>
      <c r="R211" s="78"/>
      <c r="S211" s="25"/>
      <c r="T211" s="78"/>
      <c r="U211" s="25"/>
      <c r="V211" s="78"/>
      <c r="W211" s="25"/>
      <c r="X211" s="78"/>
      <c r="Y211" s="25"/>
      <c r="Z211" s="78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8"/>
      <c r="E212" s="25"/>
      <c r="F212" s="78"/>
      <c r="G212" s="25"/>
      <c r="H212" s="78"/>
      <c r="I212" s="25"/>
      <c r="J212" s="78"/>
      <c r="K212" s="25"/>
      <c r="L212" s="78"/>
      <c r="M212" s="25"/>
      <c r="N212" s="78"/>
      <c r="O212" s="25"/>
      <c r="P212" s="78"/>
      <c r="Q212" s="25"/>
      <c r="R212" s="78"/>
      <c r="S212" s="25"/>
      <c r="T212" s="78"/>
      <c r="U212" s="25"/>
      <c r="V212" s="78"/>
      <c r="W212" s="25"/>
      <c r="X212" s="78"/>
      <c r="Y212" s="25"/>
      <c r="Z212" s="78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8"/>
      <c r="E213" s="25"/>
      <c r="F213" s="78"/>
      <c r="G213" s="25"/>
      <c r="H213" s="78"/>
      <c r="I213" s="25"/>
      <c r="J213" s="78"/>
      <c r="K213" s="25"/>
      <c r="L213" s="78"/>
      <c r="M213" s="25"/>
      <c r="N213" s="78"/>
      <c r="O213" s="25"/>
      <c r="P213" s="78"/>
      <c r="Q213" s="25"/>
      <c r="R213" s="78"/>
      <c r="S213" s="25"/>
      <c r="T213" s="78"/>
      <c r="U213" s="25"/>
      <c r="V213" s="78"/>
      <c r="W213" s="25"/>
      <c r="X213" s="78"/>
      <c r="Y213" s="25"/>
      <c r="Z213" s="78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8"/>
      <c r="E214" s="25"/>
      <c r="F214" s="78"/>
      <c r="G214" s="25"/>
      <c r="H214" s="78"/>
      <c r="I214" s="25"/>
      <c r="J214" s="78"/>
      <c r="K214" s="25"/>
      <c r="L214" s="78"/>
      <c r="M214" s="25"/>
      <c r="N214" s="78"/>
      <c r="O214" s="25"/>
      <c r="P214" s="78"/>
      <c r="Q214" s="25"/>
      <c r="R214" s="78"/>
      <c r="S214" s="25"/>
      <c r="T214" s="78"/>
      <c r="U214" s="25"/>
      <c r="V214" s="78"/>
      <c r="W214" s="25"/>
      <c r="X214" s="78"/>
      <c r="Y214" s="25"/>
      <c r="Z214" s="78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8"/>
      <c r="E215" s="25"/>
      <c r="F215" s="78"/>
      <c r="G215" s="25"/>
      <c r="H215" s="78"/>
      <c r="I215" s="25"/>
      <c r="J215" s="78"/>
      <c r="K215" s="25"/>
      <c r="L215" s="78"/>
      <c r="M215" s="25"/>
      <c r="N215" s="78"/>
      <c r="O215" s="25"/>
      <c r="P215" s="78"/>
      <c r="Q215" s="25"/>
      <c r="R215" s="78"/>
      <c r="S215" s="25"/>
      <c r="T215" s="78"/>
      <c r="U215" s="25"/>
      <c r="V215" s="78"/>
      <c r="W215" s="25"/>
      <c r="X215" s="78"/>
      <c r="Y215" s="25"/>
      <c r="Z215" s="78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8"/>
      <c r="E216" s="25"/>
      <c r="F216" s="78"/>
      <c r="G216" s="25"/>
      <c r="H216" s="78"/>
      <c r="I216" s="25"/>
      <c r="J216" s="78"/>
      <c r="K216" s="25"/>
      <c r="L216" s="78"/>
      <c r="M216" s="25"/>
      <c r="N216" s="78"/>
      <c r="O216" s="25"/>
      <c r="P216" s="78"/>
      <c r="Q216" s="25"/>
      <c r="R216" s="78"/>
      <c r="S216" s="25"/>
      <c r="T216" s="78"/>
      <c r="U216" s="25"/>
      <c r="V216" s="78"/>
      <c r="W216" s="25"/>
      <c r="X216" s="78"/>
      <c r="Y216" s="25"/>
      <c r="Z216" s="78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8"/>
      <c r="E217" s="25"/>
      <c r="F217" s="78"/>
      <c r="G217" s="25"/>
      <c r="H217" s="78"/>
      <c r="I217" s="25"/>
      <c r="J217" s="78"/>
      <c r="K217" s="25"/>
      <c r="L217" s="78"/>
      <c r="M217" s="25"/>
      <c r="N217" s="78"/>
      <c r="O217" s="25"/>
      <c r="P217" s="78"/>
      <c r="Q217" s="25"/>
      <c r="R217" s="78"/>
      <c r="S217" s="25"/>
      <c r="T217" s="78"/>
      <c r="U217" s="25"/>
      <c r="V217" s="78"/>
      <c r="W217" s="25"/>
      <c r="X217" s="78"/>
      <c r="Y217" s="25"/>
      <c r="Z217" s="78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8"/>
      <c r="E218" s="25"/>
      <c r="F218" s="78"/>
      <c r="G218" s="25"/>
      <c r="H218" s="78"/>
      <c r="I218" s="25"/>
      <c r="J218" s="78"/>
      <c r="K218" s="25"/>
      <c r="L218" s="78"/>
      <c r="M218" s="25"/>
      <c r="N218" s="78"/>
      <c r="O218" s="25"/>
      <c r="P218" s="78"/>
      <c r="Q218" s="25"/>
      <c r="R218" s="78"/>
      <c r="S218" s="25"/>
      <c r="T218" s="78"/>
      <c r="U218" s="25"/>
      <c r="V218" s="78"/>
      <c r="W218" s="25"/>
      <c r="X218" s="78"/>
      <c r="Y218" s="25"/>
      <c r="Z218" s="78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8"/>
      <c r="E219" s="25"/>
      <c r="F219" s="78"/>
      <c r="G219" s="25"/>
      <c r="H219" s="78"/>
      <c r="I219" s="25"/>
      <c r="J219" s="78"/>
      <c r="K219" s="25"/>
      <c r="L219" s="78"/>
      <c r="M219" s="25"/>
      <c r="N219" s="78"/>
      <c r="O219" s="25"/>
      <c r="P219" s="78"/>
      <c r="Q219" s="25"/>
      <c r="R219" s="78"/>
      <c r="S219" s="25"/>
      <c r="T219" s="78"/>
      <c r="U219" s="25"/>
      <c r="V219" s="78"/>
      <c r="W219" s="25"/>
      <c r="X219" s="78"/>
      <c r="Y219" s="25"/>
      <c r="Z219" s="78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8"/>
      <c r="E220" s="25"/>
      <c r="F220" s="78"/>
      <c r="G220" s="25"/>
      <c r="H220" s="78"/>
      <c r="I220" s="25"/>
      <c r="J220" s="78"/>
      <c r="K220" s="25"/>
      <c r="L220" s="78"/>
      <c r="M220" s="25"/>
      <c r="N220" s="78"/>
      <c r="O220" s="25"/>
      <c r="P220" s="78"/>
      <c r="Q220" s="25"/>
      <c r="R220" s="78"/>
      <c r="S220" s="25"/>
      <c r="T220" s="78"/>
      <c r="U220" s="25"/>
      <c r="V220" s="78"/>
      <c r="W220" s="25"/>
      <c r="X220" s="78"/>
      <c r="Y220" s="25"/>
      <c r="Z220" s="78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8"/>
      <c r="E221" s="25"/>
      <c r="F221" s="78"/>
      <c r="G221" s="25"/>
      <c r="H221" s="78"/>
      <c r="I221" s="25"/>
      <c r="J221" s="78"/>
      <c r="K221" s="25"/>
      <c r="L221" s="78"/>
      <c r="M221" s="25"/>
      <c r="N221" s="78"/>
      <c r="O221" s="25"/>
      <c r="P221" s="78"/>
      <c r="Q221" s="25"/>
      <c r="R221" s="78"/>
      <c r="S221" s="25"/>
      <c r="T221" s="78"/>
      <c r="U221" s="25"/>
      <c r="V221" s="78"/>
      <c r="W221" s="25"/>
      <c r="X221" s="78"/>
      <c r="Y221" s="25"/>
      <c r="Z221" s="78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8"/>
      <c r="E222" s="25"/>
      <c r="F222" s="78"/>
      <c r="G222" s="25"/>
      <c r="H222" s="78"/>
      <c r="I222" s="25"/>
      <c r="J222" s="78"/>
      <c r="K222" s="25"/>
      <c r="L222" s="78"/>
      <c r="M222" s="25"/>
      <c r="N222" s="78"/>
      <c r="O222" s="25"/>
      <c r="P222" s="78"/>
      <c r="Q222" s="25"/>
      <c r="R222" s="78"/>
      <c r="S222" s="25"/>
      <c r="T222" s="78"/>
      <c r="U222" s="25"/>
      <c r="V222" s="78"/>
      <c r="W222" s="25"/>
      <c r="X222" s="78"/>
      <c r="Y222" s="25"/>
      <c r="Z222" s="78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8"/>
      <c r="E223" s="25"/>
      <c r="F223" s="78"/>
      <c r="G223" s="25"/>
      <c r="H223" s="78"/>
      <c r="I223" s="25"/>
      <c r="J223" s="78"/>
      <c r="K223" s="25"/>
      <c r="L223" s="78"/>
      <c r="M223" s="25"/>
      <c r="N223" s="78"/>
      <c r="O223" s="25"/>
      <c r="P223" s="78"/>
      <c r="Q223" s="25"/>
      <c r="R223" s="78"/>
      <c r="S223" s="25"/>
      <c r="T223" s="78"/>
      <c r="U223" s="25"/>
      <c r="V223" s="78"/>
      <c r="W223" s="25"/>
      <c r="X223" s="78"/>
      <c r="Y223" s="25"/>
      <c r="Z223" s="78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8"/>
      <c r="E224" s="25"/>
      <c r="F224" s="78"/>
      <c r="G224" s="25"/>
      <c r="H224" s="78"/>
      <c r="I224" s="25"/>
      <c r="J224" s="78"/>
      <c r="K224" s="25"/>
      <c r="L224" s="78"/>
      <c r="M224" s="25"/>
      <c r="N224" s="78"/>
      <c r="O224" s="25"/>
      <c r="P224" s="78"/>
      <c r="Q224" s="25"/>
      <c r="R224" s="78"/>
      <c r="S224" s="25"/>
      <c r="T224" s="78"/>
      <c r="U224" s="25"/>
      <c r="V224" s="78"/>
      <c r="W224" s="25"/>
      <c r="X224" s="78"/>
      <c r="Y224" s="25"/>
      <c r="Z224" s="78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8"/>
      <c r="E225" s="25"/>
      <c r="F225" s="78"/>
      <c r="G225" s="25"/>
      <c r="H225" s="78"/>
      <c r="I225" s="25"/>
      <c r="J225" s="78"/>
      <c r="K225" s="25"/>
      <c r="L225" s="78"/>
      <c r="M225" s="25"/>
      <c r="N225" s="78"/>
      <c r="O225" s="25"/>
      <c r="P225" s="78"/>
      <c r="Q225" s="25"/>
      <c r="R225" s="78"/>
      <c r="S225" s="25"/>
      <c r="T225" s="78"/>
      <c r="U225" s="25"/>
      <c r="V225" s="78"/>
      <c r="W225" s="25"/>
      <c r="X225" s="78"/>
      <c r="Y225" s="25"/>
      <c r="Z225" s="78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8"/>
      <c r="E226" s="25"/>
      <c r="F226" s="78"/>
      <c r="G226" s="25"/>
      <c r="H226" s="78"/>
      <c r="I226" s="25"/>
      <c r="J226" s="78"/>
      <c r="K226" s="25"/>
      <c r="L226" s="78"/>
      <c r="M226" s="25"/>
      <c r="N226" s="78"/>
      <c r="O226" s="25"/>
      <c r="P226" s="78"/>
      <c r="Q226" s="25"/>
      <c r="R226" s="78"/>
      <c r="S226" s="25"/>
      <c r="T226" s="78"/>
      <c r="U226" s="25"/>
      <c r="V226" s="78"/>
      <c r="W226" s="25"/>
      <c r="X226" s="78"/>
      <c r="Y226" s="25"/>
      <c r="Z226" s="78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8"/>
      <c r="E227" s="25"/>
      <c r="F227" s="78"/>
      <c r="G227" s="25"/>
      <c r="H227" s="78"/>
      <c r="I227" s="25"/>
      <c r="J227" s="78"/>
      <c r="K227" s="25"/>
      <c r="L227" s="78"/>
      <c r="M227" s="25"/>
      <c r="N227" s="78"/>
      <c r="O227" s="25"/>
      <c r="P227" s="78"/>
      <c r="Q227" s="25"/>
      <c r="R227" s="78"/>
      <c r="S227" s="25"/>
      <c r="T227" s="78"/>
      <c r="U227" s="25"/>
      <c r="V227" s="78"/>
      <c r="W227" s="25"/>
      <c r="X227" s="78"/>
      <c r="Y227" s="25"/>
      <c r="Z227" s="78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8"/>
      <c r="E228" s="25"/>
      <c r="F228" s="78"/>
      <c r="G228" s="25"/>
      <c r="H228" s="78"/>
      <c r="I228" s="25"/>
      <c r="J228" s="78"/>
      <c r="K228" s="25"/>
      <c r="L228" s="78"/>
      <c r="M228" s="25"/>
      <c r="N228" s="78"/>
      <c r="O228" s="25"/>
      <c r="P228" s="78"/>
      <c r="Q228" s="25"/>
      <c r="R228" s="78"/>
      <c r="S228" s="25"/>
      <c r="T228" s="78"/>
      <c r="U228" s="25"/>
      <c r="V228" s="78"/>
      <c r="W228" s="25"/>
      <c r="X228" s="78"/>
      <c r="Y228" s="25"/>
      <c r="Z228" s="78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8"/>
      <c r="E229" s="25"/>
      <c r="F229" s="78"/>
      <c r="G229" s="25"/>
      <c r="H229" s="78"/>
      <c r="I229" s="25"/>
      <c r="J229" s="78"/>
      <c r="K229" s="25"/>
      <c r="L229" s="78"/>
      <c r="M229" s="25"/>
      <c r="N229" s="78"/>
      <c r="O229" s="25"/>
      <c r="P229" s="78"/>
      <c r="Q229" s="25"/>
      <c r="R229" s="78"/>
      <c r="S229" s="25"/>
      <c r="T229" s="78"/>
      <c r="U229" s="25"/>
      <c r="V229" s="78"/>
      <c r="W229" s="25"/>
      <c r="X229" s="78"/>
      <c r="Y229" s="25"/>
      <c r="Z229" s="78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8"/>
      <c r="E230" s="25"/>
      <c r="F230" s="78"/>
      <c r="G230" s="25"/>
      <c r="H230" s="78"/>
      <c r="I230" s="25"/>
      <c r="J230" s="78"/>
      <c r="K230" s="25"/>
      <c r="L230" s="78"/>
      <c r="M230" s="25"/>
      <c r="N230" s="78"/>
      <c r="O230" s="25"/>
      <c r="P230" s="78"/>
      <c r="Q230" s="25"/>
      <c r="R230" s="78"/>
      <c r="S230" s="25"/>
      <c r="T230" s="78"/>
      <c r="U230" s="25"/>
      <c r="V230" s="78"/>
      <c r="W230" s="25"/>
      <c r="X230" s="78"/>
      <c r="Y230" s="25"/>
      <c r="Z230" s="78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8"/>
      <c r="E231" s="25"/>
      <c r="F231" s="78"/>
      <c r="G231" s="25"/>
      <c r="H231" s="78"/>
      <c r="I231" s="25"/>
      <c r="J231" s="78"/>
      <c r="K231" s="25"/>
      <c r="L231" s="78"/>
      <c r="M231" s="25"/>
      <c r="N231" s="78"/>
      <c r="O231" s="25"/>
      <c r="P231" s="78"/>
      <c r="Q231" s="25"/>
      <c r="R231" s="78"/>
      <c r="S231" s="25"/>
      <c r="T231" s="78"/>
      <c r="U231" s="25"/>
      <c r="V231" s="78"/>
      <c r="W231" s="25"/>
      <c r="X231" s="78"/>
      <c r="Y231" s="25"/>
      <c r="Z231" s="78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8"/>
      <c r="E232" s="25"/>
      <c r="F232" s="78"/>
      <c r="G232" s="25"/>
      <c r="H232" s="78"/>
      <c r="I232" s="25"/>
      <c r="J232" s="78"/>
      <c r="K232" s="25"/>
      <c r="L232" s="78"/>
      <c r="M232" s="25"/>
      <c r="N232" s="78"/>
      <c r="O232" s="25"/>
      <c r="P232" s="78"/>
      <c r="Q232" s="25"/>
      <c r="R232" s="78"/>
      <c r="S232" s="25"/>
      <c r="T232" s="78"/>
      <c r="U232" s="25"/>
      <c r="V232" s="78"/>
      <c r="W232" s="25"/>
      <c r="X232" s="78"/>
      <c r="Y232" s="25"/>
      <c r="Z232" s="78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8"/>
      <c r="E233" s="25"/>
      <c r="F233" s="78"/>
      <c r="G233" s="25"/>
      <c r="H233" s="78"/>
      <c r="I233" s="25"/>
      <c r="J233" s="78"/>
      <c r="K233" s="25"/>
      <c r="L233" s="78"/>
      <c r="M233" s="25"/>
      <c r="N233" s="78"/>
      <c r="O233" s="25"/>
      <c r="P233" s="78"/>
      <c r="Q233" s="25"/>
      <c r="R233" s="78"/>
      <c r="S233" s="25"/>
      <c r="T233" s="78"/>
      <c r="U233" s="25"/>
      <c r="V233" s="78"/>
      <c r="W233" s="25"/>
      <c r="X233" s="78"/>
      <c r="Y233" s="25"/>
      <c r="Z233" s="78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8"/>
      <c r="E234" s="25"/>
      <c r="F234" s="78"/>
      <c r="G234" s="25"/>
      <c r="H234" s="78"/>
      <c r="I234" s="25"/>
      <c r="J234" s="78"/>
      <c r="K234" s="25"/>
      <c r="L234" s="78"/>
      <c r="M234" s="25"/>
      <c r="N234" s="78"/>
      <c r="O234" s="25"/>
      <c r="P234" s="78"/>
      <c r="Q234" s="25"/>
      <c r="R234" s="78"/>
      <c r="S234" s="25"/>
      <c r="T234" s="78"/>
      <c r="U234" s="25"/>
      <c r="V234" s="78"/>
      <c r="W234" s="25"/>
      <c r="X234" s="78"/>
      <c r="Y234" s="25"/>
      <c r="Z234" s="78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8"/>
      <c r="E235" s="25"/>
      <c r="F235" s="78"/>
      <c r="G235" s="25"/>
      <c r="H235" s="78"/>
      <c r="I235" s="25"/>
      <c r="J235" s="78"/>
      <c r="K235" s="25"/>
      <c r="L235" s="78"/>
      <c r="M235" s="25"/>
      <c r="N235" s="78"/>
      <c r="O235" s="25"/>
      <c r="P235" s="78"/>
      <c r="Q235" s="25"/>
      <c r="R235" s="78"/>
      <c r="S235" s="25"/>
      <c r="T235" s="78"/>
      <c r="U235" s="25"/>
      <c r="V235" s="78"/>
      <c r="W235" s="25"/>
      <c r="X235" s="78"/>
      <c r="Y235" s="25"/>
      <c r="Z235" s="78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8"/>
      <c r="E236" s="25"/>
      <c r="F236" s="78"/>
      <c r="G236" s="25"/>
      <c r="H236" s="78"/>
      <c r="I236" s="25"/>
      <c r="J236" s="78"/>
      <c r="K236" s="25"/>
      <c r="L236" s="78"/>
      <c r="M236" s="25"/>
      <c r="N236" s="78"/>
      <c r="O236" s="25"/>
      <c r="P236" s="78"/>
      <c r="Q236" s="25"/>
      <c r="R236" s="78"/>
      <c r="S236" s="25"/>
      <c r="T236" s="78"/>
      <c r="U236" s="25"/>
      <c r="V236" s="78"/>
      <c r="W236" s="25"/>
      <c r="X236" s="78"/>
      <c r="Y236" s="25"/>
      <c r="Z236" s="78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8"/>
      <c r="E237" s="25"/>
      <c r="F237" s="78"/>
      <c r="G237" s="25"/>
      <c r="H237" s="78"/>
      <c r="I237" s="25"/>
      <c r="J237" s="78"/>
      <c r="K237" s="25"/>
      <c r="L237" s="78"/>
      <c r="M237" s="25"/>
      <c r="N237" s="78"/>
      <c r="O237" s="25"/>
      <c r="P237" s="78"/>
      <c r="Q237" s="25"/>
      <c r="R237" s="78"/>
      <c r="S237" s="25"/>
      <c r="T237" s="78"/>
      <c r="U237" s="25"/>
      <c r="V237" s="78"/>
      <c r="W237" s="25"/>
      <c r="X237" s="78"/>
      <c r="Y237" s="25"/>
      <c r="Z237" s="78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8"/>
      <c r="E238" s="25"/>
      <c r="F238" s="78"/>
      <c r="G238" s="25"/>
      <c r="H238" s="78"/>
      <c r="I238" s="25"/>
      <c r="J238" s="78"/>
      <c r="K238" s="25"/>
      <c r="L238" s="78"/>
      <c r="M238" s="25"/>
      <c r="N238" s="78"/>
      <c r="O238" s="25"/>
      <c r="P238" s="78"/>
      <c r="Q238" s="25"/>
      <c r="R238" s="78"/>
      <c r="S238" s="25"/>
      <c r="T238" s="78"/>
      <c r="U238" s="25"/>
      <c r="V238" s="78"/>
      <c r="W238" s="25"/>
      <c r="X238" s="78"/>
      <c r="Y238" s="25"/>
      <c r="Z238" s="78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8"/>
      <c r="E239" s="25"/>
      <c r="F239" s="78"/>
      <c r="G239" s="25"/>
      <c r="H239" s="78"/>
      <c r="I239" s="25"/>
      <c r="J239" s="78"/>
      <c r="K239" s="25"/>
      <c r="L239" s="78"/>
      <c r="M239" s="25"/>
      <c r="N239" s="78"/>
      <c r="O239" s="25"/>
      <c r="P239" s="78"/>
      <c r="Q239" s="25"/>
      <c r="R239" s="78"/>
      <c r="S239" s="25"/>
      <c r="T239" s="78"/>
      <c r="U239" s="25"/>
      <c r="V239" s="78"/>
      <c r="W239" s="25"/>
      <c r="X239" s="78"/>
      <c r="Y239" s="25"/>
      <c r="Z239" s="78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8"/>
      <c r="E240" s="25"/>
      <c r="F240" s="78"/>
      <c r="G240" s="25"/>
      <c r="H240" s="78"/>
      <c r="I240" s="25"/>
      <c r="J240" s="78"/>
      <c r="K240" s="25"/>
      <c r="L240" s="78"/>
      <c r="M240" s="25"/>
      <c r="N240" s="78"/>
      <c r="O240" s="25"/>
      <c r="P240" s="78"/>
      <c r="Q240" s="25"/>
      <c r="R240" s="78"/>
      <c r="S240" s="25"/>
      <c r="T240" s="78"/>
      <c r="U240" s="25"/>
      <c r="V240" s="78"/>
      <c r="W240" s="25"/>
      <c r="X240" s="78"/>
      <c r="Y240" s="25"/>
      <c r="Z240" s="78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8"/>
      <c r="E241" s="25"/>
      <c r="F241" s="78"/>
      <c r="G241" s="25"/>
      <c r="H241" s="78"/>
      <c r="I241" s="25"/>
      <c r="J241" s="78"/>
      <c r="K241" s="25"/>
      <c r="L241" s="78"/>
      <c r="M241" s="25"/>
      <c r="N241" s="78"/>
      <c r="O241" s="25"/>
      <c r="P241" s="78"/>
      <c r="Q241" s="25"/>
      <c r="R241" s="78"/>
      <c r="S241" s="25"/>
      <c r="T241" s="78"/>
      <c r="U241" s="25"/>
      <c r="V241" s="78"/>
      <c r="W241" s="25"/>
      <c r="X241" s="78"/>
      <c r="Y241" s="25"/>
      <c r="Z241" s="78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8"/>
      <c r="E242" s="25"/>
      <c r="F242" s="78"/>
      <c r="G242" s="25"/>
      <c r="H242" s="78"/>
      <c r="I242" s="25"/>
      <c r="J242" s="78"/>
      <c r="K242" s="25"/>
      <c r="L242" s="78"/>
      <c r="M242" s="25"/>
      <c r="N242" s="78"/>
      <c r="O242" s="25"/>
      <c r="P242" s="78"/>
      <c r="Q242" s="25"/>
      <c r="R242" s="78"/>
      <c r="S242" s="25"/>
      <c r="T242" s="78"/>
      <c r="U242" s="25"/>
      <c r="V242" s="78"/>
      <c r="W242" s="25"/>
      <c r="X242" s="78"/>
      <c r="Y242" s="25"/>
      <c r="Z242" s="78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8"/>
      <c r="E243" s="25"/>
      <c r="F243" s="78"/>
      <c r="G243" s="25"/>
      <c r="H243" s="78"/>
      <c r="I243" s="25"/>
      <c r="J243" s="78"/>
      <c r="K243" s="25"/>
      <c r="L243" s="78"/>
      <c r="M243" s="25"/>
      <c r="N243" s="78"/>
      <c r="O243" s="25"/>
      <c r="P243" s="78"/>
      <c r="Q243" s="25"/>
      <c r="R243" s="78"/>
      <c r="S243" s="25"/>
      <c r="T243" s="78"/>
      <c r="U243" s="25"/>
      <c r="V243" s="78"/>
      <c r="W243" s="25"/>
      <c r="X243" s="78"/>
      <c r="Y243" s="25"/>
      <c r="Z243" s="78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8"/>
      <c r="E244" s="25"/>
      <c r="F244" s="78"/>
      <c r="G244" s="25"/>
      <c r="H244" s="78"/>
      <c r="I244" s="25"/>
      <c r="J244" s="78"/>
      <c r="K244" s="25"/>
      <c r="L244" s="78"/>
      <c r="M244" s="25"/>
      <c r="N244" s="78"/>
      <c r="O244" s="25"/>
      <c r="P244" s="78"/>
      <c r="Q244" s="25"/>
      <c r="R244" s="78"/>
      <c r="S244" s="25"/>
      <c r="T244" s="78"/>
      <c r="U244" s="25"/>
      <c r="V244" s="78"/>
      <c r="W244" s="25"/>
      <c r="X244" s="78"/>
      <c r="Y244" s="25"/>
      <c r="Z244" s="78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8"/>
      <c r="E245" s="25"/>
      <c r="F245" s="78"/>
      <c r="G245" s="25"/>
      <c r="H245" s="78"/>
      <c r="I245" s="25"/>
      <c r="J245" s="78"/>
      <c r="K245" s="25"/>
      <c r="L245" s="78"/>
      <c r="M245" s="25"/>
      <c r="N245" s="78"/>
      <c r="O245" s="25"/>
      <c r="P245" s="78"/>
      <c r="Q245" s="25"/>
      <c r="R245" s="78"/>
      <c r="S245" s="25"/>
      <c r="T245" s="78"/>
      <c r="U245" s="25"/>
      <c r="V245" s="78"/>
      <c r="W245" s="25"/>
      <c r="X245" s="78"/>
      <c r="Y245" s="25"/>
      <c r="Z245" s="78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8"/>
      <c r="E246" s="25"/>
      <c r="F246" s="78"/>
      <c r="G246" s="25"/>
      <c r="H246" s="78"/>
      <c r="I246" s="25"/>
      <c r="J246" s="78"/>
      <c r="K246" s="25"/>
      <c r="L246" s="78"/>
      <c r="M246" s="25"/>
      <c r="N246" s="78"/>
      <c r="O246" s="25"/>
      <c r="P246" s="78"/>
      <c r="Q246" s="25"/>
      <c r="R246" s="78"/>
      <c r="S246" s="25"/>
      <c r="T246" s="78"/>
      <c r="U246" s="25"/>
      <c r="V246" s="78"/>
      <c r="W246" s="25"/>
      <c r="X246" s="78"/>
      <c r="Y246" s="25"/>
      <c r="Z246" s="78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8"/>
      <c r="E247" s="25"/>
      <c r="F247" s="78"/>
      <c r="G247" s="25"/>
      <c r="H247" s="78"/>
      <c r="I247" s="25"/>
      <c r="J247" s="78"/>
      <c r="K247" s="25"/>
      <c r="L247" s="78"/>
      <c r="M247" s="25"/>
      <c r="N247" s="78"/>
      <c r="O247" s="25"/>
      <c r="P247" s="78"/>
      <c r="Q247" s="25"/>
      <c r="R247" s="78"/>
      <c r="S247" s="25"/>
      <c r="T247" s="78"/>
      <c r="U247" s="25"/>
      <c r="V247" s="78"/>
      <c r="W247" s="25"/>
      <c r="X247" s="78"/>
      <c r="Y247" s="25"/>
      <c r="Z247" s="78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8"/>
      <c r="E248" s="25"/>
      <c r="F248" s="78"/>
      <c r="G248" s="25"/>
      <c r="H248" s="78"/>
      <c r="I248" s="25"/>
      <c r="J248" s="78"/>
      <c r="K248" s="25"/>
      <c r="L248" s="78"/>
      <c r="M248" s="25"/>
      <c r="N248" s="78"/>
      <c r="O248" s="25"/>
      <c r="P248" s="78"/>
      <c r="Q248" s="25"/>
      <c r="R248" s="78"/>
      <c r="S248" s="25"/>
      <c r="T248" s="78"/>
      <c r="U248" s="25"/>
      <c r="V248" s="78"/>
      <c r="W248" s="25"/>
      <c r="X248" s="78"/>
      <c r="Y248" s="25"/>
      <c r="Z248" s="78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8"/>
      <c r="E249" s="25"/>
      <c r="F249" s="78"/>
      <c r="G249" s="25"/>
      <c r="H249" s="78"/>
      <c r="I249" s="25"/>
      <c r="J249" s="78"/>
      <c r="K249" s="25"/>
      <c r="L249" s="78"/>
      <c r="M249" s="25"/>
      <c r="N249" s="78"/>
      <c r="O249" s="25"/>
      <c r="P249" s="78"/>
      <c r="Q249" s="25"/>
      <c r="R249" s="78"/>
      <c r="S249" s="25"/>
      <c r="T249" s="78"/>
      <c r="U249" s="25"/>
      <c r="V249" s="78"/>
      <c r="W249" s="25"/>
      <c r="X249" s="78"/>
      <c r="Y249" s="25"/>
      <c r="Z249" s="78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8"/>
      <c r="E250" s="25"/>
      <c r="F250" s="78"/>
      <c r="G250" s="25"/>
      <c r="H250" s="78"/>
      <c r="I250" s="25"/>
      <c r="J250" s="78"/>
      <c r="K250" s="25"/>
      <c r="L250" s="78"/>
      <c r="M250" s="25"/>
      <c r="N250" s="78"/>
      <c r="O250" s="25"/>
      <c r="P250" s="78"/>
      <c r="Q250" s="25"/>
      <c r="R250" s="78"/>
      <c r="S250" s="25"/>
      <c r="T250" s="78"/>
      <c r="U250" s="25"/>
      <c r="V250" s="78"/>
      <c r="W250" s="25"/>
      <c r="X250" s="78"/>
      <c r="Y250" s="25"/>
      <c r="Z250" s="78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8"/>
      <c r="E251" s="25"/>
      <c r="F251" s="78"/>
      <c r="G251" s="25"/>
      <c r="H251" s="78"/>
      <c r="I251" s="25"/>
      <c r="J251" s="78"/>
      <c r="K251" s="25"/>
      <c r="L251" s="78"/>
      <c r="M251" s="25"/>
      <c r="N251" s="78"/>
      <c r="O251" s="25"/>
      <c r="P251" s="78"/>
      <c r="Q251" s="25"/>
      <c r="R251" s="78"/>
      <c r="S251" s="25"/>
      <c r="T251" s="78"/>
      <c r="U251" s="25"/>
      <c r="V251" s="78"/>
      <c r="W251" s="25"/>
      <c r="X251" s="78"/>
      <c r="Y251" s="25"/>
      <c r="Z251" s="78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8"/>
      <c r="E252" s="25"/>
      <c r="F252" s="78"/>
      <c r="G252" s="25"/>
      <c r="H252" s="78"/>
      <c r="I252" s="25"/>
      <c r="J252" s="78"/>
      <c r="K252" s="25"/>
      <c r="L252" s="78"/>
      <c r="M252" s="25"/>
      <c r="N252" s="78"/>
      <c r="O252" s="25"/>
      <c r="P252" s="78"/>
      <c r="Q252" s="25"/>
      <c r="R252" s="78"/>
      <c r="S252" s="25"/>
      <c r="T252" s="78"/>
      <c r="U252" s="25"/>
      <c r="V252" s="78"/>
      <c r="W252" s="25"/>
      <c r="X252" s="78"/>
      <c r="Y252" s="25"/>
      <c r="Z252" s="78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8"/>
      <c r="E253" s="25"/>
      <c r="F253" s="78"/>
      <c r="G253" s="25"/>
      <c r="H253" s="78"/>
      <c r="I253" s="25"/>
      <c r="J253" s="78"/>
      <c r="K253" s="25"/>
      <c r="L253" s="78"/>
      <c r="M253" s="25"/>
      <c r="N253" s="78"/>
      <c r="O253" s="25"/>
      <c r="P253" s="78"/>
      <c r="Q253" s="25"/>
      <c r="R253" s="78"/>
      <c r="S253" s="25"/>
      <c r="T253" s="78"/>
      <c r="U253" s="25"/>
      <c r="V253" s="78"/>
      <c r="W253" s="25"/>
      <c r="X253" s="78"/>
      <c r="Y253" s="25"/>
      <c r="Z253" s="78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8"/>
      <c r="E254" s="25"/>
      <c r="F254" s="78"/>
      <c r="G254" s="25"/>
      <c r="H254" s="78"/>
      <c r="I254" s="25"/>
      <c r="J254" s="78"/>
      <c r="K254" s="25"/>
      <c r="L254" s="78"/>
      <c r="M254" s="25"/>
      <c r="N254" s="78"/>
      <c r="O254" s="25"/>
      <c r="P254" s="78"/>
      <c r="Q254" s="25"/>
      <c r="R254" s="78"/>
      <c r="S254" s="25"/>
      <c r="T254" s="78"/>
      <c r="U254" s="25"/>
      <c r="V254" s="78"/>
      <c r="W254" s="25"/>
      <c r="X254" s="78"/>
      <c r="Y254" s="25"/>
      <c r="Z254" s="78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8"/>
      <c r="E255" s="25"/>
      <c r="F255" s="78"/>
      <c r="G255" s="25"/>
      <c r="H255" s="78"/>
      <c r="I255" s="25"/>
      <c r="J255" s="78"/>
      <c r="K255" s="25"/>
      <c r="L255" s="78"/>
      <c r="M255" s="25"/>
      <c r="N255" s="78"/>
      <c r="O255" s="25"/>
      <c r="P255" s="78"/>
      <c r="Q255" s="25"/>
      <c r="R255" s="78"/>
      <c r="S255" s="25"/>
      <c r="T255" s="78"/>
      <c r="U255" s="25"/>
      <c r="V255" s="78"/>
      <c r="W255" s="25"/>
      <c r="X255" s="78"/>
      <c r="Y255" s="25"/>
      <c r="Z255" s="78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8"/>
      <c r="E256" s="25"/>
      <c r="F256" s="78"/>
      <c r="G256" s="25"/>
      <c r="H256" s="78"/>
      <c r="I256" s="25"/>
      <c r="J256" s="78"/>
      <c r="K256" s="25"/>
      <c r="L256" s="78"/>
      <c r="M256" s="25"/>
      <c r="N256" s="78"/>
      <c r="O256" s="25"/>
      <c r="P256" s="78"/>
      <c r="Q256" s="25"/>
      <c r="R256" s="78"/>
      <c r="S256" s="25"/>
      <c r="T256" s="78"/>
      <c r="U256" s="25"/>
      <c r="V256" s="78"/>
      <c r="W256" s="25"/>
      <c r="X256" s="78"/>
      <c r="Y256" s="25"/>
      <c r="Z256" s="78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8"/>
      <c r="E257" s="25"/>
      <c r="F257" s="78"/>
      <c r="G257" s="25"/>
      <c r="H257" s="78"/>
      <c r="I257" s="25"/>
      <c r="J257" s="78"/>
      <c r="K257" s="25"/>
      <c r="L257" s="78"/>
      <c r="M257" s="25"/>
      <c r="N257" s="78"/>
      <c r="O257" s="25"/>
      <c r="P257" s="78"/>
      <c r="Q257" s="25"/>
      <c r="R257" s="78"/>
      <c r="S257" s="25"/>
      <c r="T257" s="78"/>
      <c r="U257" s="25"/>
      <c r="V257" s="78"/>
      <c r="W257" s="25"/>
      <c r="X257" s="78"/>
      <c r="Y257" s="25"/>
      <c r="Z257" s="78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8"/>
      <c r="E258" s="25"/>
      <c r="F258" s="78"/>
      <c r="G258" s="25"/>
      <c r="H258" s="78"/>
      <c r="I258" s="25"/>
      <c r="J258" s="78"/>
      <c r="K258" s="25"/>
      <c r="L258" s="78"/>
      <c r="M258" s="25"/>
      <c r="N258" s="78"/>
      <c r="O258" s="25"/>
      <c r="P258" s="78"/>
      <c r="Q258" s="25"/>
      <c r="R258" s="78"/>
      <c r="S258" s="25"/>
      <c r="T258" s="78"/>
      <c r="U258" s="25"/>
      <c r="V258" s="78"/>
      <c r="W258" s="25"/>
      <c r="X258" s="78"/>
      <c r="Y258" s="25"/>
      <c r="Z258" s="78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8"/>
      <c r="E259" s="25"/>
      <c r="F259" s="78"/>
      <c r="G259" s="25"/>
      <c r="H259" s="78"/>
      <c r="I259" s="25"/>
      <c r="J259" s="78"/>
      <c r="K259" s="25"/>
      <c r="L259" s="78"/>
      <c r="M259" s="25"/>
      <c r="N259" s="78"/>
      <c r="O259" s="25"/>
      <c r="P259" s="78"/>
      <c r="Q259" s="25"/>
      <c r="R259" s="78"/>
      <c r="S259" s="25"/>
      <c r="T259" s="78"/>
      <c r="U259" s="25"/>
      <c r="V259" s="78"/>
      <c r="W259" s="25"/>
      <c r="X259" s="78"/>
      <c r="Y259" s="25"/>
      <c r="Z259" s="78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8"/>
      <c r="E260" s="25"/>
      <c r="F260" s="78"/>
      <c r="G260" s="25"/>
      <c r="H260" s="78"/>
      <c r="I260" s="25"/>
      <c r="J260" s="78"/>
      <c r="K260" s="25"/>
      <c r="L260" s="78"/>
      <c r="M260" s="25"/>
      <c r="N260" s="78"/>
      <c r="O260" s="25"/>
      <c r="P260" s="78"/>
      <c r="Q260" s="25"/>
      <c r="R260" s="78"/>
      <c r="S260" s="25"/>
      <c r="T260" s="78"/>
      <c r="U260" s="25"/>
      <c r="V260" s="78"/>
      <c r="W260" s="25"/>
      <c r="X260" s="78"/>
      <c r="Y260" s="25"/>
      <c r="Z260" s="78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8"/>
      <c r="E261" s="25"/>
      <c r="F261" s="78"/>
      <c r="G261" s="25"/>
      <c r="H261" s="78"/>
      <c r="I261" s="25"/>
      <c r="J261" s="78"/>
      <c r="K261" s="25"/>
      <c r="L261" s="78"/>
      <c r="M261" s="25"/>
      <c r="N261" s="78"/>
      <c r="O261" s="25"/>
      <c r="P261" s="78"/>
      <c r="Q261" s="25"/>
      <c r="R261" s="78"/>
      <c r="S261" s="25"/>
      <c r="T261" s="78"/>
      <c r="U261" s="25"/>
      <c r="V261" s="78"/>
      <c r="W261" s="25"/>
      <c r="X261" s="78"/>
      <c r="Y261" s="25"/>
      <c r="Z261" s="78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8"/>
      <c r="E262" s="25"/>
      <c r="F262" s="78"/>
      <c r="G262" s="25"/>
      <c r="H262" s="78"/>
      <c r="I262" s="25"/>
      <c r="J262" s="78"/>
      <c r="K262" s="25"/>
      <c r="L262" s="78"/>
      <c r="M262" s="25"/>
      <c r="N262" s="78"/>
      <c r="O262" s="25"/>
      <c r="P262" s="78"/>
      <c r="Q262" s="25"/>
      <c r="R262" s="78"/>
      <c r="S262" s="25"/>
      <c r="T262" s="78"/>
      <c r="U262" s="25"/>
      <c r="V262" s="78"/>
      <c r="W262" s="25"/>
      <c r="X262" s="78"/>
      <c r="Y262" s="25"/>
      <c r="Z262" s="78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8"/>
      <c r="E263" s="25"/>
      <c r="F263" s="78"/>
      <c r="G263" s="25"/>
      <c r="H263" s="78"/>
      <c r="I263" s="25"/>
      <c r="J263" s="78"/>
      <c r="K263" s="25"/>
      <c r="L263" s="78"/>
      <c r="M263" s="25"/>
      <c r="N263" s="78"/>
      <c r="O263" s="25"/>
      <c r="P263" s="78"/>
      <c r="Q263" s="25"/>
      <c r="R263" s="78"/>
      <c r="S263" s="25"/>
      <c r="T263" s="78"/>
      <c r="U263" s="25"/>
      <c r="V263" s="78"/>
      <c r="W263" s="25"/>
      <c r="X263" s="78"/>
      <c r="Y263" s="25"/>
      <c r="Z263" s="78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8"/>
      <c r="E264" s="25"/>
      <c r="F264" s="78"/>
      <c r="G264" s="25"/>
      <c r="H264" s="78"/>
      <c r="I264" s="25"/>
      <c r="J264" s="78"/>
      <c r="K264" s="25"/>
      <c r="L264" s="78"/>
      <c r="M264" s="25"/>
      <c r="N264" s="78"/>
      <c r="O264" s="25"/>
      <c r="P264" s="78"/>
      <c r="Q264" s="25"/>
      <c r="R264" s="78"/>
      <c r="S264" s="25"/>
      <c r="T264" s="78"/>
      <c r="U264" s="25"/>
      <c r="V264" s="78"/>
      <c r="W264" s="25"/>
      <c r="X264" s="78"/>
      <c r="Y264" s="25"/>
      <c r="Z264" s="78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8"/>
      <c r="E265" s="25"/>
      <c r="F265" s="78"/>
      <c r="G265" s="25"/>
      <c r="H265" s="78"/>
      <c r="I265" s="25"/>
      <c r="J265" s="78"/>
      <c r="K265" s="25"/>
      <c r="L265" s="78"/>
      <c r="M265" s="25"/>
      <c r="N265" s="78"/>
      <c r="O265" s="25"/>
      <c r="P265" s="78"/>
      <c r="Q265" s="25"/>
      <c r="R265" s="78"/>
      <c r="S265" s="25"/>
      <c r="T265" s="78"/>
      <c r="U265" s="25"/>
      <c r="V265" s="78"/>
      <c r="W265" s="25"/>
      <c r="X265" s="78"/>
      <c r="Y265" s="25"/>
      <c r="Z265" s="78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8"/>
      <c r="E266" s="25"/>
      <c r="F266" s="78"/>
      <c r="G266" s="25"/>
      <c r="H266" s="78"/>
      <c r="I266" s="25"/>
      <c r="J266" s="78"/>
      <c r="K266" s="25"/>
      <c r="L266" s="78"/>
      <c r="M266" s="25"/>
      <c r="N266" s="78"/>
      <c r="O266" s="25"/>
      <c r="P266" s="78"/>
      <c r="Q266" s="25"/>
      <c r="R266" s="78"/>
      <c r="S266" s="25"/>
      <c r="T266" s="78"/>
      <c r="U266" s="25"/>
      <c r="V266" s="78"/>
      <c r="W266" s="25"/>
      <c r="X266" s="78"/>
      <c r="Y266" s="25"/>
      <c r="Z266" s="78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8"/>
      <c r="E267" s="25"/>
      <c r="F267" s="78"/>
      <c r="G267" s="25"/>
      <c r="H267" s="78"/>
      <c r="I267" s="25"/>
      <c r="J267" s="78"/>
      <c r="K267" s="25"/>
      <c r="L267" s="78"/>
      <c r="M267" s="25"/>
      <c r="N267" s="78"/>
      <c r="O267" s="25"/>
      <c r="P267" s="78"/>
      <c r="Q267" s="25"/>
      <c r="R267" s="78"/>
      <c r="S267" s="25"/>
      <c r="T267" s="78"/>
      <c r="U267" s="25"/>
      <c r="V267" s="78"/>
      <c r="W267" s="25"/>
      <c r="X267" s="78"/>
      <c r="Y267" s="25"/>
      <c r="Z267" s="78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8"/>
      <c r="E268" s="25"/>
      <c r="F268" s="78"/>
      <c r="G268" s="25"/>
      <c r="H268" s="78"/>
      <c r="I268" s="25"/>
      <c r="J268" s="78"/>
      <c r="K268" s="25"/>
      <c r="L268" s="78"/>
      <c r="M268" s="25"/>
      <c r="N268" s="78"/>
      <c r="O268" s="25"/>
      <c r="P268" s="78"/>
      <c r="Q268" s="25"/>
      <c r="R268" s="78"/>
      <c r="S268" s="25"/>
      <c r="T268" s="78"/>
      <c r="U268" s="25"/>
      <c r="V268" s="78"/>
      <c r="W268" s="25"/>
      <c r="X268" s="78"/>
      <c r="Y268" s="25"/>
      <c r="Z268" s="78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7" t="s">
        <v>80</v>
      </c>
      <c r="C2" s="118" t="s">
        <v>1</v>
      </c>
      <c r="D2" s="30"/>
    </row>
    <row r="3" ht="15.75" customHeight="1">
      <c r="B3" s="119"/>
      <c r="C3" s="120"/>
      <c r="D3" s="30"/>
    </row>
    <row r="4" ht="15.75" customHeight="1">
      <c r="A4" s="30"/>
      <c r="B4" s="121" t="s">
        <v>14</v>
      </c>
      <c r="C4" s="122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3" t="s">
        <v>16</v>
      </c>
      <c r="C5" s="122">
        <v>100.0</v>
      </c>
      <c r="D5" s="30"/>
    </row>
    <row r="6" ht="15.75" customHeight="1">
      <c r="B6" s="121" t="s">
        <v>81</v>
      </c>
      <c r="C6" s="122">
        <v>100.0</v>
      </c>
      <c r="D6" s="30"/>
    </row>
    <row r="7" ht="15.75" customHeight="1">
      <c r="B7" s="124"/>
      <c r="C7" s="125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7" t="s">
        <v>82</v>
      </c>
      <c r="C2" s="126"/>
      <c r="D2" s="126"/>
      <c r="E2" s="126"/>
      <c r="F2" s="126"/>
      <c r="G2" s="127"/>
      <c r="H2" s="30"/>
    </row>
    <row r="3" ht="12.75" customHeight="1">
      <c r="B3" s="119"/>
      <c r="C3" s="128"/>
      <c r="D3" s="128"/>
      <c r="E3" s="128"/>
      <c r="F3" s="128"/>
      <c r="G3" s="120"/>
      <c r="H3" s="30"/>
    </row>
    <row r="4" ht="12.75" customHeight="1">
      <c r="B4" s="123" t="s">
        <v>83</v>
      </c>
      <c r="C4" s="129" t="s">
        <v>84</v>
      </c>
      <c r="D4" s="130" t="s">
        <v>85</v>
      </c>
      <c r="E4" s="131" t="s">
        <v>86</v>
      </c>
      <c r="F4" s="132" t="s">
        <v>1</v>
      </c>
      <c r="G4" s="133" t="s">
        <v>87</v>
      </c>
      <c r="H4" s="88"/>
    </row>
    <row r="5" ht="12.75" customHeight="1">
      <c r="B5" s="134" t="s">
        <v>88</v>
      </c>
      <c r="C5" s="11">
        <f>29000*2</f>
        <v>58000</v>
      </c>
      <c r="D5" s="11">
        <v>5.0</v>
      </c>
      <c r="E5" s="135">
        <f>C5/D5/12</f>
        <v>966.6666667</v>
      </c>
      <c r="F5" s="136">
        <f t="shared" ref="F5:F8" si="1">E5/12</f>
        <v>80.55555556</v>
      </c>
      <c r="G5" s="133" t="s">
        <v>89</v>
      </c>
      <c r="H5" s="7"/>
    </row>
    <row r="6" ht="12.75" customHeight="1">
      <c r="B6" s="119" t="s">
        <v>90</v>
      </c>
      <c r="C6" s="11">
        <v>40000.0</v>
      </c>
      <c r="D6" s="10">
        <v>5.0</v>
      </c>
      <c r="E6" s="135">
        <f t="shared" ref="E6:E8" si="2">C6/D6</f>
        <v>8000</v>
      </c>
      <c r="F6" s="136">
        <f t="shared" si="1"/>
        <v>666.6666667</v>
      </c>
      <c r="G6" s="133" t="s">
        <v>91</v>
      </c>
    </row>
    <row r="7" ht="12.75" customHeight="1">
      <c r="B7" s="119" t="s">
        <v>92</v>
      </c>
      <c r="C7" s="11">
        <v>1000.0</v>
      </c>
      <c r="D7" s="10">
        <v>3.0</v>
      </c>
      <c r="E7" s="135">
        <f t="shared" si="2"/>
        <v>333.3333333</v>
      </c>
      <c r="F7" s="136">
        <f t="shared" si="1"/>
        <v>27.77777778</v>
      </c>
      <c r="G7" s="133" t="s">
        <v>93</v>
      </c>
      <c r="L7" s="30"/>
    </row>
    <row r="8" ht="12.75" customHeight="1">
      <c r="B8" s="119" t="s">
        <v>94</v>
      </c>
      <c r="C8" s="11">
        <v>40000.0</v>
      </c>
      <c r="D8" s="10">
        <v>10.0</v>
      </c>
      <c r="E8" s="135">
        <f t="shared" si="2"/>
        <v>4000</v>
      </c>
      <c r="F8" s="136">
        <f t="shared" si="1"/>
        <v>333.3333333</v>
      </c>
      <c r="G8" s="133" t="s">
        <v>95</v>
      </c>
      <c r="L8" s="30"/>
    </row>
    <row r="9" ht="12.75" customHeight="1">
      <c r="B9" s="121" t="s">
        <v>28</v>
      </c>
      <c r="C9" s="135"/>
      <c r="D9" s="128"/>
      <c r="E9" s="135"/>
      <c r="F9" s="132">
        <f>SUM(F5:F8)</f>
        <v>1108.333333</v>
      </c>
      <c r="G9" s="137"/>
    </row>
    <row r="10" ht="12.75" customHeight="1">
      <c r="B10" s="124"/>
      <c r="C10" s="138"/>
      <c r="D10" s="139"/>
      <c r="E10" s="139"/>
      <c r="F10" s="139"/>
      <c r="G10" s="125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